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<sst xmlns="http://schemas.openxmlformats.org/spreadsheetml/2006/main" count="124" uniqueCount="118">
  <si>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</si>
  <si>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</si>
  <si>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</si>
  <si>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</si>
  <si>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</si>
  <si>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</si>
  <si>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</si>
  <si>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</si>
  <si>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</si>
  <si>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</si>
  <si>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</si>
  <si>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</si>
  <si>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</si>
  <si>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</si>
  <si>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</si>
  <si>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</si>
  <si>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</si>
  <si>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</si>
  <si>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</si>
  <si>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</si>
  <si>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</si>
  <si>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</si>
  <si>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</si>
  <si>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</si>
  <si>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</si>
  <si>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</si>
  <si>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</si>
  <si>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</si>
  <si>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</si>
  <si>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</si>
  <si>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</si>
  <si>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</si>
  <si>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</si>
  <si>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</si>
  <si>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</si>
  <si>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</si>
  <si>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</si>
  <si>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</si>
  <si>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</si>
  <si>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</si>
  <si>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IV Финансијски приходи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</si>
  <si>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</si>
  <si>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</si>
  <si>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</si>
  <si>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</si>
  <si>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</si>
  <si>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</si>
  <si>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</si>
  <si>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</si>
  <si>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</si>
  <si>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</si>
  <si>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</si>
  <si>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</si>
  <si>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</si>
  <si>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</si>
  <si>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</si>
  <si>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</si>
  <si>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</si>
  <si>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</si>
  <si>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</si>
  <si>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</si>
  <si>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</si>
  <si>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</si>
  <si>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</si>
  <si>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</si>
  <si>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</si>
  <si>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</si>
  <si>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</si>
  <si>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</si>
  <si>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</si>
  <si>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</si>
  <si>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</si>
  <si>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</si>
  <si>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'Jугохемија" a.д.Београд, Ресавска бр. 31</t>
  </si>
  <si>
    <t xml:space="preserve">'Jугохемија" a.д.Београд, </t>
  </si>
  <si>
    <t>Београд, Ресавска бр. 31</t>
  </si>
  <si>
    <t>Смиљка Милеуснић Аџић</t>
  </si>
  <si>
    <t>Ревалоризационе резерве</t>
  </si>
  <si>
    <t>07006195</t>
  </si>
  <si>
    <t>Г. ПОРЕЗ НА ДОБИТ</t>
  </si>
  <si>
    <t>1. Порески расход периода</t>
  </si>
  <si>
    <t>I Приливи готовине из активности инвестиранја</t>
  </si>
  <si>
    <t>II Одливи готовине  из активности инвестиранја</t>
  </si>
  <si>
    <t>VIII Доб/ губ. из редов.пословања пре опорезивања</t>
  </si>
  <si>
    <t>Ђ/Е.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</si>
  <si>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</si>
  <si>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</si>
  <si>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</si>
  <si>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</si>
  <si>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1. УМАНЈЕНА ЗАРАДА ПО АКЦИЈИ</t>
  </si>
  <si>
    <t>Б-В ДОБИТ/ ГУБИТАК ПРЕ ОПОРЕЗИВАЊА</t>
  </si>
  <si>
    <t>2.Одложени порески расходи периода</t>
  </si>
  <si>
    <t>3. Одложени порески приходи периода</t>
  </si>
  <si>
    <t>Ђ-Е НЕТО ПРИЛИВ / ОДЛИВ ГОТОВ.</t>
  </si>
  <si>
    <t>Ж. ГОТОВИНА НА ПОЧЕТКУ ОБРАЧУНСКОГ ПЕРИОДА</t>
  </si>
  <si>
    <t>Ј. ГОТОВИНА НА КРАЈУ ОБРАЧУНСКОГ ПЕРИОДА</t>
  </si>
  <si>
    <t>III Пословни добитак / губитак</t>
  </si>
  <si>
    <t>В. ТОКОВИ ГОТОВИНЕ ИЗ АКТИВНОСТИ ФИНАНСИРАЊА</t>
  </si>
  <si>
    <t>4. Исплаћена лична приманја послодавцу</t>
  </si>
  <si>
    <t>ИЗВЕШТАЈ О ПРОМЕНАМА НА КАПИТАЛУ ( У 000 ДИНАРА )</t>
  </si>
  <si>
    <t>I Приливи готовине из активности финансиранја</t>
  </si>
  <si>
    <t>II Одливи готовине из активности финансиранја</t>
  </si>
  <si>
    <t xml:space="preserve">VI ОСНОВНИ ПОДАЦИ О ДРУШТВИМА КОЈА СУ ПРЕДМЕТ КОНСОЛИДАЦИЈЕ
</t>
  </si>
  <si>
    <t>V МЕСТО И ВРЕМЕ ГДЕ СЕ МОЖЕ ИЗВРШИТИ УВИД У ФИНАНСИЈСКЕ ИЗВЕШТАЈЕ И ИЗВЕШТАЈ РЕВИЗОРА</t>
  </si>
  <si>
    <t>З. ПОЗИТИВНЕ КУРСНЕ РАЗЛИКЕ НА ПОЧЕТКУ ОБРАЧУНСКОГ ПЕРИОДА</t>
  </si>
  <si>
    <t>И. НЕГАТИВНЕ КУРСНЕ РАЗЛИКЕ НА ПОЧЕТКУ ОБРАЧУНСКОГ ПЕРИОДА</t>
  </si>
  <si>
    <r>
      <t>III ЗАКЉУЧНО КВАЛИФИКОВАНО МИШЉЕЊЕ РЕВИЗОРА, ''КПМГ'' Д.О.О. - БЕОГРАД,  О ФИНАНСИЈСКИМ ИЗВЕШТАЈИМА:</t>
    </r>
    <r>
      <rPr>
        <b/>
        <sz val="10"/>
        <rFont val="Arial"/>
        <family val="2"/>
      </rPr>
      <t xml:space="preserve">
''По нашем мишљењу, осим за ефекте које на консолидоване финансијске извештаје могу имати питања наведена у претходним параграфима, консолидовани финансијски извештаји приказују истинито и објективно консолидовано финансијско стање Друштва на дан 31. децембра 2007. године,консолидоване резултате пословања и консолидоване токова готовине за годину која се завршава на тај дан и састављени су у складу са Законом о рачуноводству и ревизији Републике Србије ( " Службени гласник РС " 46/2006 )".</t>
    </r>
  </si>
  <si>
    <t xml:space="preserve">ИЗВОД ИЗ УСВОЈЕНИХ КОНСОЛИДОВАНИХ ФИНАНСИЈСКИХ ИЗВЕШТАЈА ЗА 2007. ГОДИНУ  </t>
  </si>
  <si>
    <t>Осим што је Друштво постало власник 70 % удела у предузећу Panonija Medica Novi Sad,а што је већ садржано у претходном проспекту од 17.03.2008,није било статусних промена, приватизација, преузимања, ни других промена које би значајније утицале на правни и финансијски положај Друштва.</t>
  </si>
  <si>
    <t xml:space="preserve">"Југохемија-Фармација'' д.о.о., Београд, Ресавска 31
Матични број: 17480219
Делатност: 51460
Учешће у капиталу : 100 %
</t>
  </si>
  <si>
    <t xml:space="preserve">"Југохемија-Хемија'' д.о.о., Београд, Ресавска 31
Матични број: 17480545
Делатност: 51550
Учешће у капиталу : 100 %
</t>
  </si>
  <si>
    <t xml:space="preserve">"Југохемија-Бриксол'' д.о.о., Београд, Ресавска 31
Матични број: 17510193
Делатност: 24660
Учешће у капиталу : 90 %
</t>
  </si>
  <si>
    <t xml:space="preserve">"Југохемија ФСА-Графопак'' д.о.о., Земун, Цара Душана 130
Матични број: 17480758
Делатност: 21210
Учешће у капиталу : 100 %
</t>
  </si>
  <si>
    <t xml:space="preserve">Здравствена установа Апотека ''Југохемија'', Београд, Светогорска 35
Матични број: 17607413
Делатност: 52320
Учешће у капиталу : 100 %
</t>
  </si>
  <si>
    <t xml:space="preserve">"Југохемија Лакташи'', д.о.о., Бања Лука
Матични број: 1755510
Делатност: 51560
Учешће у капиталу : 100 %
</t>
  </si>
  <si>
    <t xml:space="preserve">"Југохемија промет'' д.о.о. Скопље
Матични број: 4353412
Учешће у капиталу : 100 %
</t>
  </si>
  <si>
    <t>Увид се може извршити сваког радног дана у периоду од 9 до 12 часова у седишту Друштва и на веб сајту : www.jugohemija.com</t>
  </si>
  <si>
    <t>"Central  Еuropean Тrading Company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R.R.Е Commercial center,Delap Wing Suite 201 P.О. Box 1405 Мajuro,Маrshall Islands МХ 96960
Учешће у капиталу : 100 %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</si>
</sst>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left" vertical="justify" wrapText="1"/>
    </xf>
    <xf numFmtId="0" fontId="3" fillId="0" borderId="18" xfId="0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44" xfId="0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left" vertical="justify" wrapText="1"/>
    </xf>
    <xf numFmtId="4" fontId="1" fillId="0" borderId="14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1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vertical="justify" wrapText="1"/>
    </xf>
    <xf numFmtId="0" fontId="12" fillId="0" borderId="0" xfId="0" applyFont="1" applyBorder="1" applyAlignment="1">
      <alignment horizontal="justify" vertical="justify"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23" xfId="0" applyBorder="1" applyAlignment="1">
      <alignment/>
    </xf>
    <xf numFmtId="0" fontId="3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4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3" fillId="0" borderId="6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61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57" xfId="0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48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62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9" fontId="1" fillId="0" borderId="58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58" xfId="0" applyFont="1" applyBorder="1" applyAlignment="1" quotePrefix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5.57421875" style="0" customWidth="1"/>
    <col min="3" max="3" width="19.421875" style="0" customWidth="1"/>
    <col min="8" max="8" width="24.28125" style="0" customWidth="1"/>
    <col min="9" max="10" width="10.7109375" style="0" customWidth="1"/>
  </cols>
  <sheetData>
    <row r="1" spans="1:10" ht="41.25" customHeight="1">
      <c r="A1" s="260" t="s">
        <v>56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ht="12.75">
      <c r="A2" s="261" t="s">
        <v>107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ht="12.75">
      <c r="A3" s="262" t="s">
        <v>73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2.75">
      <c r="A4" s="1"/>
      <c r="B4" s="1"/>
      <c r="C4" s="1"/>
      <c r="D4" s="1"/>
      <c r="E4" s="1"/>
      <c r="F4" s="1"/>
      <c r="G4" s="1"/>
      <c r="H4" s="1"/>
      <c r="I4" s="10"/>
      <c r="J4" s="10"/>
    </row>
    <row r="5" spans="1:10" ht="13.5" thickBot="1">
      <c r="A5" s="264" t="s">
        <v>0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2.75">
      <c r="A6" s="272" t="s">
        <v>1</v>
      </c>
      <c r="B6" s="273"/>
      <c r="C6" s="274" t="s">
        <v>74</v>
      </c>
      <c r="D6" s="275"/>
      <c r="E6" s="275"/>
      <c r="F6" s="276"/>
      <c r="G6" s="277" t="s">
        <v>2</v>
      </c>
      <c r="H6" s="278"/>
      <c r="I6" s="270" t="s">
        <v>78</v>
      </c>
      <c r="J6" s="271"/>
    </row>
    <row r="7" spans="1:10" ht="13.5" thickBot="1">
      <c r="A7" s="253" t="s">
        <v>3</v>
      </c>
      <c r="B7" s="254"/>
      <c r="C7" s="255" t="s">
        <v>75</v>
      </c>
      <c r="D7" s="256"/>
      <c r="E7" s="256"/>
      <c r="F7" s="257"/>
      <c r="G7" s="258" t="s">
        <v>4</v>
      </c>
      <c r="H7" s="259"/>
      <c r="I7" s="255">
        <v>100001845</v>
      </c>
      <c r="J7" s="257"/>
    </row>
    <row r="8" spans="1:10" ht="13.5" customHeight="1">
      <c r="A8" s="3"/>
      <c r="B8" s="3"/>
      <c r="C8" s="2"/>
      <c r="D8" s="2"/>
      <c r="E8" s="2"/>
      <c r="F8" s="2"/>
      <c r="G8" s="3"/>
      <c r="H8" s="3"/>
      <c r="I8" s="2"/>
      <c r="J8" s="2"/>
    </row>
    <row r="9" spans="1:10" ht="12.75">
      <c r="A9" s="279" t="s">
        <v>5</v>
      </c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thickBot="1">
      <c r="A11" s="111" t="s">
        <v>6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3.5" thickBot="1">
      <c r="A12" s="248" t="s">
        <v>7</v>
      </c>
      <c r="B12" s="249"/>
      <c r="C12" s="250"/>
      <c r="D12" s="20">
        <v>2006</v>
      </c>
      <c r="E12" s="77">
        <v>2007</v>
      </c>
      <c r="F12" s="251" t="s">
        <v>8</v>
      </c>
      <c r="G12" s="249"/>
      <c r="H12" s="252"/>
      <c r="I12" s="21">
        <v>2006</v>
      </c>
      <c r="J12" s="20">
        <v>2007</v>
      </c>
    </row>
    <row r="13" spans="1:10" ht="13.5" thickBot="1">
      <c r="A13" s="211" t="s">
        <v>9</v>
      </c>
      <c r="B13" s="212"/>
      <c r="C13" s="213"/>
      <c r="D13" s="27">
        <f>SUM(D14+D15+D16+D17+D18+D19)</f>
        <v>847036</v>
      </c>
      <c r="E13" s="27">
        <f>SUM(E14+E15+E16+E17+E18+E19)</f>
        <v>1065167</v>
      </c>
      <c r="F13" s="265" t="s">
        <v>10</v>
      </c>
      <c r="G13" s="212"/>
      <c r="H13" s="266"/>
      <c r="I13" s="27">
        <f>SUM(I14+I15+I16+I17+I18-I19-I20)</f>
        <v>1101133</v>
      </c>
      <c r="J13" s="27">
        <f>SUM(J14+J15+J16+J17+J18-J19-J20)</f>
        <v>995694</v>
      </c>
    </row>
    <row r="14" spans="1:10" ht="12.75">
      <c r="A14" s="267" t="s">
        <v>11</v>
      </c>
      <c r="B14" s="268"/>
      <c r="C14" s="269"/>
      <c r="D14" s="23">
        <v>0</v>
      </c>
      <c r="E14" s="78">
        <v>0</v>
      </c>
      <c r="F14" s="246" t="s">
        <v>57</v>
      </c>
      <c r="G14" s="246"/>
      <c r="H14" s="247"/>
      <c r="I14" s="24">
        <v>772338</v>
      </c>
      <c r="J14" s="25">
        <v>772273</v>
      </c>
    </row>
    <row r="15" spans="1:10" ht="12.75">
      <c r="A15" s="243" t="s">
        <v>12</v>
      </c>
      <c r="B15" s="244"/>
      <c r="C15" s="245"/>
      <c r="D15" s="16">
        <v>0</v>
      </c>
      <c r="E15" s="79">
        <v>0</v>
      </c>
      <c r="F15" s="214" t="s">
        <v>13</v>
      </c>
      <c r="G15" s="152"/>
      <c r="H15" s="153"/>
      <c r="I15" s="15">
        <v>0</v>
      </c>
      <c r="J15" s="19">
        <v>0</v>
      </c>
    </row>
    <row r="16" spans="1:10" ht="12.75">
      <c r="A16" s="151" t="s">
        <v>14</v>
      </c>
      <c r="B16" s="152"/>
      <c r="C16" s="216"/>
      <c r="D16" s="17">
        <v>7491</v>
      </c>
      <c r="E16" s="80">
        <v>6742</v>
      </c>
      <c r="F16" s="214" t="s">
        <v>15</v>
      </c>
      <c r="G16" s="152"/>
      <c r="H16" s="153"/>
      <c r="I16" s="14">
        <v>3626</v>
      </c>
      <c r="J16" s="18">
        <v>3627</v>
      </c>
    </row>
    <row r="17" spans="1:10" ht="12.75">
      <c r="A17" s="238" t="s">
        <v>48</v>
      </c>
      <c r="B17" s="152"/>
      <c r="C17" s="216"/>
      <c r="D17" s="239">
        <v>758689</v>
      </c>
      <c r="E17" s="241">
        <v>803542</v>
      </c>
      <c r="F17" s="214" t="s">
        <v>16</v>
      </c>
      <c r="G17" s="152"/>
      <c r="H17" s="153"/>
      <c r="I17" s="15">
        <v>1023</v>
      </c>
      <c r="J17" s="18">
        <v>1024</v>
      </c>
    </row>
    <row r="18" spans="1:10" ht="12.75">
      <c r="A18" s="151"/>
      <c r="B18" s="152"/>
      <c r="C18" s="216"/>
      <c r="D18" s="240"/>
      <c r="E18" s="242"/>
      <c r="F18" s="214" t="s">
        <v>49</v>
      </c>
      <c r="G18" s="152"/>
      <c r="H18" s="153"/>
      <c r="I18" s="14">
        <v>326312</v>
      </c>
      <c r="J18" s="18">
        <v>317527</v>
      </c>
    </row>
    <row r="19" spans="1:10" ht="13.5" thickBot="1">
      <c r="A19" s="220" t="s">
        <v>17</v>
      </c>
      <c r="B19" s="221"/>
      <c r="C19" s="222"/>
      <c r="D19" s="22">
        <v>80856</v>
      </c>
      <c r="E19" s="81">
        <v>254883</v>
      </c>
      <c r="F19" s="214" t="s">
        <v>18</v>
      </c>
      <c r="G19" s="152"/>
      <c r="H19" s="153"/>
      <c r="I19" s="14">
        <v>0</v>
      </c>
      <c r="J19" s="18">
        <v>0</v>
      </c>
    </row>
    <row r="20" spans="1:10" ht="13.5" thickBot="1">
      <c r="A20" s="211" t="s">
        <v>22</v>
      </c>
      <c r="B20" s="212"/>
      <c r="C20" s="213"/>
      <c r="D20" s="27">
        <f>SUM(D21+D22+D23+D24)</f>
        <v>1582233</v>
      </c>
      <c r="E20" s="27">
        <f>SUM(E21+E22+E23+E24)</f>
        <v>4158229</v>
      </c>
      <c r="F20" s="215" t="s">
        <v>19</v>
      </c>
      <c r="G20" s="179"/>
      <c r="H20" s="180"/>
      <c r="I20" s="30">
        <v>2166</v>
      </c>
      <c r="J20" s="31">
        <v>98757</v>
      </c>
    </row>
    <row r="21" spans="1:10" ht="12.75" customHeight="1">
      <c r="A21" s="148" t="s">
        <v>24</v>
      </c>
      <c r="B21" s="149"/>
      <c r="C21" s="226"/>
      <c r="D21" s="26">
        <v>533976</v>
      </c>
      <c r="E21" s="82">
        <v>1336117</v>
      </c>
      <c r="F21" s="227" t="s">
        <v>20</v>
      </c>
      <c r="G21" s="228"/>
      <c r="H21" s="229"/>
      <c r="I21" s="233">
        <f>I23+I24+I25+I26</f>
        <v>1328136</v>
      </c>
      <c r="J21" s="233">
        <f>J23+J24+J25+J26</f>
        <v>4227702</v>
      </c>
    </row>
    <row r="22" spans="1:10" ht="46.5" customHeight="1" thickBot="1">
      <c r="A22" s="235" t="s">
        <v>50</v>
      </c>
      <c r="B22" s="236"/>
      <c r="C22" s="237"/>
      <c r="D22" s="16">
        <v>0</v>
      </c>
      <c r="E22" s="79">
        <v>0</v>
      </c>
      <c r="F22" s="230"/>
      <c r="G22" s="231"/>
      <c r="H22" s="232"/>
      <c r="I22" s="234"/>
      <c r="J22" s="234"/>
    </row>
    <row r="23" spans="1:10" ht="12.75">
      <c r="A23" s="151" t="s">
        <v>51</v>
      </c>
      <c r="B23" s="152"/>
      <c r="C23" s="216"/>
      <c r="D23" s="17">
        <v>1042136</v>
      </c>
      <c r="E23" s="80">
        <v>2817719</v>
      </c>
      <c r="F23" s="217" t="s">
        <v>21</v>
      </c>
      <c r="G23" s="218"/>
      <c r="H23" s="219"/>
      <c r="I23" s="24">
        <v>0</v>
      </c>
      <c r="J23" s="25">
        <v>0</v>
      </c>
    </row>
    <row r="24" spans="1:10" ht="13.5" thickBot="1">
      <c r="A24" s="220" t="s">
        <v>26</v>
      </c>
      <c r="B24" s="221"/>
      <c r="C24" s="222"/>
      <c r="D24" s="102">
        <v>6121</v>
      </c>
      <c r="E24" s="81">
        <v>4393</v>
      </c>
      <c r="F24" s="223" t="s">
        <v>23</v>
      </c>
      <c r="G24" s="224"/>
      <c r="H24" s="225"/>
      <c r="I24" s="14">
        <v>1199</v>
      </c>
      <c r="J24" s="18">
        <v>746562</v>
      </c>
    </row>
    <row r="25" spans="1:10" ht="13.5" thickBot="1">
      <c r="A25" s="211" t="s">
        <v>27</v>
      </c>
      <c r="B25" s="212"/>
      <c r="C25" s="213"/>
      <c r="D25" s="27">
        <f>SUM(D13+D20)</f>
        <v>2429269</v>
      </c>
      <c r="E25" s="27">
        <f>SUM(E13+E20)</f>
        <v>5223396</v>
      </c>
      <c r="F25" s="214" t="s">
        <v>25</v>
      </c>
      <c r="G25" s="152"/>
      <c r="H25" s="153"/>
      <c r="I25" s="14">
        <v>1326901</v>
      </c>
      <c r="J25" s="18">
        <v>3481001</v>
      </c>
    </row>
    <row r="26" spans="1:10" ht="13.5" thickBot="1">
      <c r="A26" s="211" t="s">
        <v>52</v>
      </c>
      <c r="B26" s="212"/>
      <c r="C26" s="213"/>
      <c r="D26" s="32"/>
      <c r="E26" s="33"/>
      <c r="F26" s="215" t="s">
        <v>28</v>
      </c>
      <c r="G26" s="179"/>
      <c r="H26" s="180"/>
      <c r="I26" s="30">
        <v>36</v>
      </c>
      <c r="J26" s="31">
        <v>139</v>
      </c>
    </row>
    <row r="27" spans="1:10" ht="13.5" thickBot="1">
      <c r="A27" s="206" t="s">
        <v>30</v>
      </c>
      <c r="B27" s="207"/>
      <c r="C27" s="208"/>
      <c r="D27" s="27">
        <f>SUM(D25-D26)</f>
        <v>2429269</v>
      </c>
      <c r="E27" s="27">
        <f>SUM(E25-E26)</f>
        <v>5223396</v>
      </c>
      <c r="F27" s="209" t="s">
        <v>29</v>
      </c>
      <c r="G27" s="207"/>
      <c r="H27" s="210"/>
      <c r="I27" s="27">
        <f>SUM(I13+I21+I22)</f>
        <v>2429269</v>
      </c>
      <c r="J27" s="27">
        <f>SUM(J13+J21+J22)</f>
        <v>5223396</v>
      </c>
    </row>
    <row r="28" spans="1:10" ht="13.5" thickBot="1">
      <c r="A28" s="206" t="s">
        <v>31</v>
      </c>
      <c r="B28" s="207"/>
      <c r="C28" s="208"/>
      <c r="D28" s="27">
        <v>410849</v>
      </c>
      <c r="E28" s="27">
        <v>610468</v>
      </c>
      <c r="F28" s="209" t="s">
        <v>32</v>
      </c>
      <c r="G28" s="207"/>
      <c r="H28" s="210"/>
      <c r="I28" s="27">
        <v>410849</v>
      </c>
      <c r="J28" s="27">
        <v>610468</v>
      </c>
    </row>
    <row r="29" spans="1:10" ht="12.75">
      <c r="A29" s="83"/>
      <c r="B29" s="12"/>
      <c r="C29" s="12"/>
      <c r="D29" s="13"/>
      <c r="E29" s="13"/>
      <c r="F29" s="12"/>
      <c r="G29" s="12"/>
      <c r="H29" s="12"/>
      <c r="I29" s="13"/>
      <c r="J29" s="13"/>
    </row>
    <row r="30" spans="1:10" ht="12.75" customHeight="1">
      <c r="A30" s="184" t="s">
        <v>53</v>
      </c>
      <c r="B30" s="185"/>
      <c r="C30" s="185"/>
      <c r="D30" s="185"/>
      <c r="E30" s="185"/>
      <c r="F30" s="188" t="s">
        <v>33</v>
      </c>
      <c r="G30" s="188"/>
      <c r="H30" s="188"/>
      <c r="I30" s="188"/>
      <c r="J30" s="188"/>
    </row>
    <row r="31" spans="1:10" ht="13.5" customHeight="1" thickBot="1">
      <c r="A31" s="186"/>
      <c r="B31" s="187"/>
      <c r="C31" s="187"/>
      <c r="D31" s="187"/>
      <c r="E31" s="187"/>
      <c r="F31" s="188"/>
      <c r="G31" s="188"/>
      <c r="H31" s="188"/>
      <c r="I31" s="188"/>
      <c r="J31" s="188"/>
    </row>
    <row r="32" spans="1:10" ht="26.25" customHeight="1" thickBot="1">
      <c r="A32" s="194" t="s">
        <v>47</v>
      </c>
      <c r="B32" s="195"/>
      <c r="C32" s="196"/>
      <c r="D32" s="72">
        <v>2006</v>
      </c>
      <c r="E32" s="58">
        <v>2007</v>
      </c>
      <c r="F32" s="200" t="s">
        <v>34</v>
      </c>
      <c r="G32" s="201"/>
      <c r="H32" s="202"/>
      <c r="I32" s="192">
        <v>2006</v>
      </c>
      <c r="J32" s="192">
        <v>2007</v>
      </c>
    </row>
    <row r="33" spans="1:10" ht="26.25" customHeight="1" thickBot="1">
      <c r="A33" s="197"/>
      <c r="B33" s="198"/>
      <c r="C33" s="199"/>
      <c r="D33" s="75"/>
      <c r="E33" s="58"/>
      <c r="F33" s="203"/>
      <c r="G33" s="204"/>
      <c r="H33" s="205"/>
      <c r="I33" s="193"/>
      <c r="J33" s="193"/>
    </row>
    <row r="34" spans="1:10" ht="17.25" customHeight="1">
      <c r="A34" s="67" t="s">
        <v>36</v>
      </c>
      <c r="B34" s="68"/>
      <c r="C34" s="69"/>
      <c r="D34" s="73">
        <v>3637976</v>
      </c>
      <c r="E34" s="82">
        <v>6413501</v>
      </c>
      <c r="F34" s="189" t="s">
        <v>35</v>
      </c>
      <c r="G34" s="190"/>
      <c r="H34" s="191"/>
      <c r="I34" s="90">
        <v>3644130</v>
      </c>
      <c r="J34" s="25">
        <v>6912713</v>
      </c>
    </row>
    <row r="35" spans="1:10" ht="15.75" customHeight="1" thickBot="1">
      <c r="A35" s="64" t="s">
        <v>37</v>
      </c>
      <c r="B35" s="65"/>
      <c r="C35" s="95"/>
      <c r="D35" s="22">
        <v>3397198</v>
      </c>
      <c r="E35" s="81">
        <v>6351434</v>
      </c>
      <c r="F35" s="178" t="s">
        <v>39</v>
      </c>
      <c r="G35" s="179"/>
      <c r="H35" s="180"/>
      <c r="I35" s="96">
        <v>3634840</v>
      </c>
      <c r="J35" s="31">
        <v>6896514</v>
      </c>
    </row>
    <row r="36" spans="1:10" ht="17.25" customHeight="1" thickBot="1">
      <c r="A36" s="181" t="s">
        <v>38</v>
      </c>
      <c r="B36" s="182"/>
      <c r="C36" s="182"/>
      <c r="D36" s="100">
        <f>D34-D35</f>
        <v>240778</v>
      </c>
      <c r="E36" s="100">
        <f>E34-E35</f>
        <v>62067</v>
      </c>
      <c r="F36" s="183" t="s">
        <v>96</v>
      </c>
      <c r="G36" s="145"/>
      <c r="H36" s="146"/>
      <c r="I36" s="100">
        <f>I34-I35</f>
        <v>9290</v>
      </c>
      <c r="J36" s="100">
        <f>J34-J35</f>
        <v>16199</v>
      </c>
    </row>
    <row r="37" spans="1:10" ht="26.25" customHeight="1" thickBot="1">
      <c r="A37" s="142" t="s">
        <v>54</v>
      </c>
      <c r="B37" s="147"/>
      <c r="C37" s="147"/>
      <c r="D37" s="74"/>
      <c r="E37" s="85"/>
      <c r="F37" s="148" t="s">
        <v>40</v>
      </c>
      <c r="G37" s="149"/>
      <c r="H37" s="150"/>
      <c r="I37" s="90">
        <v>200704</v>
      </c>
      <c r="J37" s="25">
        <v>310910</v>
      </c>
    </row>
    <row r="38" spans="1:10" ht="22.5" customHeight="1">
      <c r="A38" s="157" t="s">
        <v>81</v>
      </c>
      <c r="B38" s="158"/>
      <c r="C38" s="158"/>
      <c r="D38" s="26">
        <v>12987</v>
      </c>
      <c r="E38" s="86">
        <v>14847</v>
      </c>
      <c r="F38" s="151" t="s">
        <v>41</v>
      </c>
      <c r="G38" s="152"/>
      <c r="H38" s="153"/>
      <c r="I38" s="89">
        <v>72778</v>
      </c>
      <c r="J38" s="18">
        <v>220667</v>
      </c>
    </row>
    <row r="39" spans="1:10" ht="21.75" customHeight="1" thickBot="1">
      <c r="A39" s="159" t="s">
        <v>82</v>
      </c>
      <c r="B39" s="160"/>
      <c r="C39" s="160"/>
      <c r="D39" s="22">
        <v>168579</v>
      </c>
      <c r="E39" s="81">
        <v>135085</v>
      </c>
      <c r="F39" s="154" t="s">
        <v>42</v>
      </c>
      <c r="G39" s="155"/>
      <c r="H39" s="156"/>
      <c r="I39" s="89">
        <v>192356</v>
      </c>
      <c r="J39" s="18">
        <v>434926</v>
      </c>
    </row>
    <row r="40" spans="1:10" ht="17.25" customHeight="1" thickBot="1">
      <c r="A40" s="161" t="s">
        <v>38</v>
      </c>
      <c r="B40" s="162"/>
      <c r="C40" s="162"/>
      <c r="D40" s="100">
        <f>D38-D39</f>
        <v>-155592</v>
      </c>
      <c r="E40" s="100">
        <f>E38-E39</f>
        <v>-120238</v>
      </c>
      <c r="F40" s="139" t="s">
        <v>44</v>
      </c>
      <c r="G40" s="140"/>
      <c r="H40" s="141"/>
      <c r="I40" s="96">
        <v>182790</v>
      </c>
      <c r="J40" s="31">
        <v>499670</v>
      </c>
    </row>
    <row r="41" spans="1:10" ht="24.75" customHeight="1" thickBot="1">
      <c r="A41" s="142" t="s">
        <v>97</v>
      </c>
      <c r="B41" s="143"/>
      <c r="C41" s="143"/>
      <c r="D41" s="74"/>
      <c r="E41" s="85"/>
      <c r="F41" s="144" t="s">
        <v>83</v>
      </c>
      <c r="G41" s="145"/>
      <c r="H41" s="146"/>
      <c r="I41" s="99">
        <f>I34-I35+I37-I38+I39-I40</f>
        <v>146782</v>
      </c>
      <c r="J41" s="100">
        <f>J34-J35+J37-J38+J39-J40</f>
        <v>41698</v>
      </c>
    </row>
    <row r="42" spans="1:10" ht="26.25" customHeight="1" thickBot="1">
      <c r="A42" s="157" t="s">
        <v>100</v>
      </c>
      <c r="B42" s="158"/>
      <c r="C42" s="158"/>
      <c r="D42" s="26">
        <v>137304</v>
      </c>
      <c r="E42" s="82">
        <v>364924</v>
      </c>
      <c r="F42" s="174" t="s">
        <v>55</v>
      </c>
      <c r="G42" s="175"/>
      <c r="H42" s="176"/>
      <c r="I42" s="97">
        <v>0</v>
      </c>
      <c r="J42" s="98">
        <v>0</v>
      </c>
    </row>
    <row r="43" spans="1:10" ht="24.75" customHeight="1" thickBot="1">
      <c r="A43" s="159" t="s">
        <v>101</v>
      </c>
      <c r="B43" s="160"/>
      <c r="C43" s="160"/>
      <c r="D43" s="22">
        <v>212967</v>
      </c>
      <c r="E43" s="81">
        <v>104572</v>
      </c>
      <c r="F43" s="142" t="s">
        <v>90</v>
      </c>
      <c r="G43" s="143"/>
      <c r="H43" s="173"/>
      <c r="I43" s="99">
        <f>I34-I35+I37-I38+I39-I40</f>
        <v>146782</v>
      </c>
      <c r="J43" s="99">
        <f>J34-J35+J37-J38+J39-J40</f>
        <v>41698</v>
      </c>
    </row>
    <row r="44" spans="1:10" ht="17.25" customHeight="1" thickBot="1">
      <c r="A44" s="142" t="s">
        <v>38</v>
      </c>
      <c r="B44" s="147"/>
      <c r="C44" s="147"/>
      <c r="D44" s="100">
        <f>D42-D43</f>
        <v>-75663</v>
      </c>
      <c r="E44" s="100">
        <f>E42-E43</f>
        <v>260352</v>
      </c>
      <c r="F44" s="163" t="s">
        <v>79</v>
      </c>
      <c r="G44" s="164"/>
      <c r="H44" s="165"/>
      <c r="I44" s="91">
        <v>0</v>
      </c>
      <c r="J44" s="66">
        <v>0</v>
      </c>
    </row>
    <row r="45" spans="1:10" ht="19.5" customHeight="1" thickBot="1">
      <c r="A45" s="103" t="s">
        <v>43</v>
      </c>
      <c r="B45" s="166"/>
      <c r="C45" s="166"/>
      <c r="D45" s="100">
        <f aca="true" t="shared" si="0" ref="D45:E47">D34+D38+D42</f>
        <v>3788267</v>
      </c>
      <c r="E45" s="100">
        <f t="shared" si="0"/>
        <v>6793272</v>
      </c>
      <c r="F45" s="172" t="s">
        <v>80</v>
      </c>
      <c r="G45" s="170"/>
      <c r="H45" s="171"/>
      <c r="I45" s="92">
        <v>4666</v>
      </c>
      <c r="J45" s="28">
        <v>2258</v>
      </c>
    </row>
    <row r="46" spans="1:10" ht="16.5" customHeight="1" thickBot="1">
      <c r="A46" s="167" t="s">
        <v>45</v>
      </c>
      <c r="B46" s="168"/>
      <c r="C46" s="168"/>
      <c r="D46" s="100">
        <f t="shared" si="0"/>
        <v>3778744</v>
      </c>
      <c r="E46" s="100">
        <f t="shared" si="0"/>
        <v>6591091</v>
      </c>
      <c r="F46" s="169" t="s">
        <v>91</v>
      </c>
      <c r="G46" s="170"/>
      <c r="H46" s="171"/>
      <c r="I46" s="92">
        <v>0</v>
      </c>
      <c r="J46" s="28">
        <v>1830</v>
      </c>
    </row>
    <row r="47" spans="1:10" ht="20.25" customHeight="1" thickBot="1">
      <c r="A47" s="61" t="s">
        <v>93</v>
      </c>
      <c r="B47" s="62"/>
      <c r="C47" s="63"/>
      <c r="D47" s="100">
        <f t="shared" si="0"/>
        <v>9523</v>
      </c>
      <c r="E47" s="100">
        <f t="shared" si="0"/>
        <v>202181</v>
      </c>
      <c r="F47" s="169" t="s">
        <v>92</v>
      </c>
      <c r="G47" s="170"/>
      <c r="H47" s="171"/>
      <c r="I47" s="92">
        <v>6085</v>
      </c>
      <c r="J47" s="28">
        <v>0</v>
      </c>
    </row>
    <row r="48" spans="1:10" ht="16.5" customHeight="1" thickBot="1">
      <c r="A48" s="177" t="s">
        <v>94</v>
      </c>
      <c r="B48" s="108"/>
      <c r="C48" s="108"/>
      <c r="D48" s="88">
        <v>57226</v>
      </c>
      <c r="E48" s="87">
        <v>100286</v>
      </c>
      <c r="F48" s="169" t="s">
        <v>98</v>
      </c>
      <c r="G48" s="170"/>
      <c r="H48" s="171"/>
      <c r="I48" s="92">
        <v>0</v>
      </c>
      <c r="J48" s="28">
        <v>0</v>
      </c>
    </row>
    <row r="49" spans="1:10" ht="24" customHeight="1" thickBot="1">
      <c r="A49" s="142" t="s">
        <v>104</v>
      </c>
      <c r="B49" s="147"/>
      <c r="C49" s="147"/>
      <c r="D49" s="27">
        <v>112424</v>
      </c>
      <c r="E49" s="29">
        <v>8821</v>
      </c>
      <c r="F49" s="169" t="s">
        <v>84</v>
      </c>
      <c r="G49" s="170"/>
      <c r="H49" s="171"/>
      <c r="I49" s="99">
        <f>I43-I45-I46+I47-I48</f>
        <v>148201</v>
      </c>
      <c r="J49" s="99">
        <f>J43-J45-J46+J47-J48</f>
        <v>37610</v>
      </c>
    </row>
    <row r="50" spans="1:10" ht="25.5" customHeight="1" thickBot="1">
      <c r="A50" s="142" t="s">
        <v>105</v>
      </c>
      <c r="B50" s="147"/>
      <c r="C50" s="147"/>
      <c r="D50" s="88">
        <v>78887</v>
      </c>
      <c r="E50" s="87">
        <v>18645</v>
      </c>
      <c r="F50" s="172" t="s">
        <v>85</v>
      </c>
      <c r="G50" s="170"/>
      <c r="H50" s="171"/>
      <c r="I50" s="92">
        <v>0</v>
      </c>
      <c r="J50" s="28">
        <v>0</v>
      </c>
    </row>
    <row r="51" spans="1:10" ht="25.5" customHeight="1" thickBot="1">
      <c r="A51" s="142" t="s">
        <v>95</v>
      </c>
      <c r="B51" s="143"/>
      <c r="C51" s="143"/>
      <c r="D51" s="100">
        <f>D47+D48+D49-D50</f>
        <v>100286</v>
      </c>
      <c r="E51" s="100">
        <f>E47+E48+E49-E50</f>
        <v>292643</v>
      </c>
      <c r="F51" s="172" t="s">
        <v>86</v>
      </c>
      <c r="G51" s="170"/>
      <c r="H51" s="171"/>
      <c r="I51" s="92">
        <v>0</v>
      </c>
      <c r="J51" s="28">
        <v>0</v>
      </c>
    </row>
    <row r="52" spans="1:10" ht="19.5" customHeight="1" thickBot="1">
      <c r="A52" s="70"/>
      <c r="B52" s="70"/>
      <c r="C52" s="70"/>
      <c r="D52" s="76"/>
      <c r="E52" s="76"/>
      <c r="F52" s="103" t="s">
        <v>87</v>
      </c>
      <c r="G52" s="104"/>
      <c r="H52" s="105"/>
      <c r="I52" s="92">
        <v>0</v>
      </c>
      <c r="J52" s="28">
        <v>0</v>
      </c>
    </row>
    <row r="53" spans="1:10" ht="19.5" customHeight="1" thickBot="1">
      <c r="A53" s="70"/>
      <c r="B53" s="70"/>
      <c r="C53" s="70"/>
      <c r="D53" s="76"/>
      <c r="E53" s="76"/>
      <c r="F53" s="103" t="s">
        <v>88</v>
      </c>
      <c r="G53" s="104"/>
      <c r="H53" s="105"/>
      <c r="I53" s="92">
        <v>0</v>
      </c>
      <c r="J53" s="28">
        <v>0</v>
      </c>
    </row>
    <row r="54" spans="1:10" ht="19.5" customHeight="1" thickBot="1">
      <c r="A54" s="108"/>
      <c r="B54" s="108"/>
      <c r="C54" s="108"/>
      <c r="D54" s="109"/>
      <c r="E54" s="109"/>
      <c r="F54" s="103" t="s">
        <v>89</v>
      </c>
      <c r="G54" s="104"/>
      <c r="H54" s="105"/>
      <c r="I54" s="92">
        <v>0</v>
      </c>
      <c r="J54" s="28">
        <v>0</v>
      </c>
    </row>
    <row r="55" spans="1:5" ht="12.75">
      <c r="A55" s="108"/>
      <c r="B55" s="108"/>
      <c r="C55" s="108"/>
      <c r="D55" s="110"/>
      <c r="E55" s="110"/>
    </row>
    <row r="56" ht="14.25" customHeight="1"/>
    <row r="57" spans="1:10" ht="12.75">
      <c r="A57" s="111" t="s">
        <v>99</v>
      </c>
      <c r="B57" s="111"/>
      <c r="C57" s="111"/>
      <c r="D57" s="111"/>
      <c r="E57" s="111"/>
      <c r="F57" s="111"/>
      <c r="G57" s="111"/>
      <c r="H57" s="111"/>
      <c r="I57" s="111"/>
      <c r="J57" s="111"/>
    </row>
    <row r="58" ht="13.5" customHeight="1" thickBot="1"/>
    <row r="59" spans="1:10" ht="12" customHeight="1" thickBot="1">
      <c r="A59" s="115"/>
      <c r="B59" s="130"/>
      <c r="C59" s="112">
        <v>2006</v>
      </c>
      <c r="D59" s="113"/>
      <c r="E59" s="113"/>
      <c r="F59" s="113"/>
      <c r="G59" s="112">
        <v>2007</v>
      </c>
      <c r="H59" s="113"/>
      <c r="I59" s="113"/>
      <c r="J59" s="114"/>
    </row>
    <row r="60" spans="1:10" ht="44.25" customHeight="1" hidden="1">
      <c r="A60" s="116"/>
      <c r="B60" s="131"/>
      <c r="C60" s="36"/>
      <c r="D60" s="37"/>
      <c r="E60" s="37"/>
      <c r="F60" s="44"/>
      <c r="G60" s="36"/>
      <c r="H60" s="37"/>
      <c r="I60" s="37"/>
      <c r="J60" s="38"/>
    </row>
    <row r="61" spans="1:10" ht="37.5" customHeight="1" thickBot="1">
      <c r="A61" s="117"/>
      <c r="B61" s="132"/>
      <c r="C61" s="43" t="s">
        <v>58</v>
      </c>
      <c r="D61" s="45" t="s">
        <v>59</v>
      </c>
      <c r="E61" s="43" t="s">
        <v>60</v>
      </c>
      <c r="F61" s="45" t="s">
        <v>61</v>
      </c>
      <c r="G61" s="43" t="s">
        <v>58</v>
      </c>
      <c r="H61" s="45" t="s">
        <v>59</v>
      </c>
      <c r="I61" s="43" t="s">
        <v>60</v>
      </c>
      <c r="J61" s="43" t="s">
        <v>61</v>
      </c>
    </row>
    <row r="62" spans="1:10" ht="18.75" customHeight="1">
      <c r="A62" s="93" t="s">
        <v>62</v>
      </c>
      <c r="B62" s="94"/>
      <c r="C62" s="41">
        <v>772338</v>
      </c>
      <c r="D62" s="42">
        <v>0</v>
      </c>
      <c r="E62" s="41">
        <v>0</v>
      </c>
      <c r="F62" s="42">
        <f>C62+D62-E62</f>
        <v>772338</v>
      </c>
      <c r="G62" s="41">
        <f>F62</f>
        <v>772338</v>
      </c>
      <c r="H62" s="42">
        <v>0</v>
      </c>
      <c r="I62" s="41">
        <v>65</v>
      </c>
      <c r="J62" s="41">
        <f>G62+H62-I62</f>
        <v>772273</v>
      </c>
    </row>
    <row r="63" spans="1:10" ht="18.75" customHeight="1">
      <c r="A63" s="39" t="s">
        <v>63</v>
      </c>
      <c r="B63" s="34"/>
      <c r="C63" s="40">
        <v>0</v>
      </c>
      <c r="D63" s="35">
        <v>0</v>
      </c>
      <c r="E63" s="40">
        <v>0</v>
      </c>
      <c r="F63" s="35">
        <f aca="true" t="shared" si="1" ref="F63:F70">C63+D63-E63</f>
        <v>0</v>
      </c>
      <c r="G63" s="40">
        <f aca="true" t="shared" si="2" ref="G63:G70">F63</f>
        <v>0</v>
      </c>
      <c r="H63" s="35">
        <v>0</v>
      </c>
      <c r="I63" s="40">
        <v>0</v>
      </c>
      <c r="J63" s="40">
        <f aca="true" t="shared" si="3" ref="J63:J72">G63+H63-I63</f>
        <v>0</v>
      </c>
    </row>
    <row r="64" spans="1:10" ht="27" customHeight="1">
      <c r="A64" s="39" t="s">
        <v>64</v>
      </c>
      <c r="B64" s="34"/>
      <c r="C64" s="40">
        <v>0</v>
      </c>
      <c r="D64" s="35">
        <v>0</v>
      </c>
      <c r="E64" s="40">
        <v>0</v>
      </c>
      <c r="F64" s="35">
        <f t="shared" si="1"/>
        <v>0</v>
      </c>
      <c r="G64" s="40">
        <f t="shared" si="2"/>
        <v>0</v>
      </c>
      <c r="H64" s="35">
        <v>0</v>
      </c>
      <c r="I64" s="40">
        <v>0</v>
      </c>
      <c r="J64" s="40">
        <f t="shared" si="3"/>
        <v>0</v>
      </c>
    </row>
    <row r="65" spans="1:10" ht="18.75" customHeight="1">
      <c r="A65" s="39" t="s">
        <v>65</v>
      </c>
      <c r="B65" s="34"/>
      <c r="C65" s="40">
        <v>0</v>
      </c>
      <c r="D65" s="35">
        <v>0</v>
      </c>
      <c r="E65" s="40">
        <v>0</v>
      </c>
      <c r="F65" s="35">
        <f t="shared" si="1"/>
        <v>0</v>
      </c>
      <c r="G65" s="40">
        <f t="shared" si="2"/>
        <v>0</v>
      </c>
      <c r="H65" s="35">
        <v>0</v>
      </c>
      <c r="I65" s="40">
        <v>0</v>
      </c>
      <c r="J65" s="40">
        <f t="shared" si="3"/>
        <v>0</v>
      </c>
    </row>
    <row r="66" spans="1:10" ht="18.75" customHeight="1">
      <c r="A66" s="39" t="s">
        <v>66</v>
      </c>
      <c r="B66" s="34"/>
      <c r="C66" s="40">
        <v>3626</v>
      </c>
      <c r="D66" s="35">
        <v>0</v>
      </c>
      <c r="E66" s="40">
        <v>0</v>
      </c>
      <c r="F66" s="35">
        <f t="shared" si="1"/>
        <v>3626</v>
      </c>
      <c r="G66" s="40">
        <f t="shared" si="2"/>
        <v>3626</v>
      </c>
      <c r="H66" s="35">
        <v>1</v>
      </c>
      <c r="I66" s="40">
        <v>0</v>
      </c>
      <c r="J66" s="40">
        <f t="shared" si="3"/>
        <v>3627</v>
      </c>
    </row>
    <row r="67" spans="1:10" ht="27" customHeight="1">
      <c r="A67" s="39" t="s">
        <v>77</v>
      </c>
      <c r="B67" s="34"/>
      <c r="C67" s="40">
        <v>1023</v>
      </c>
      <c r="D67" s="35">
        <v>0</v>
      </c>
      <c r="E67" s="40">
        <v>0</v>
      </c>
      <c r="F67" s="35">
        <f t="shared" si="1"/>
        <v>1023</v>
      </c>
      <c r="G67" s="40">
        <f t="shared" si="2"/>
        <v>1023</v>
      </c>
      <c r="H67" s="35">
        <v>1</v>
      </c>
      <c r="I67" s="40">
        <v>0</v>
      </c>
      <c r="J67" s="40">
        <f t="shared" si="3"/>
        <v>1024</v>
      </c>
    </row>
    <row r="68" spans="1:10" ht="27" customHeight="1">
      <c r="A68" s="39" t="s">
        <v>67</v>
      </c>
      <c r="B68" s="34"/>
      <c r="C68" s="40">
        <v>326312</v>
      </c>
      <c r="D68" s="35">
        <v>0</v>
      </c>
      <c r="E68" s="40">
        <v>0</v>
      </c>
      <c r="F68" s="35">
        <f t="shared" si="1"/>
        <v>326312</v>
      </c>
      <c r="G68" s="40">
        <f t="shared" si="2"/>
        <v>326312</v>
      </c>
      <c r="H68" s="35">
        <v>0</v>
      </c>
      <c r="I68" s="40">
        <v>8785</v>
      </c>
      <c r="J68" s="40">
        <f t="shared" si="3"/>
        <v>317527</v>
      </c>
    </row>
    <row r="69" spans="1:10" ht="27" customHeight="1">
      <c r="A69" s="39" t="s">
        <v>68</v>
      </c>
      <c r="B69" s="34"/>
      <c r="C69" s="40">
        <v>0</v>
      </c>
      <c r="D69" s="35">
        <v>0</v>
      </c>
      <c r="E69" s="40">
        <v>0</v>
      </c>
      <c r="F69" s="35">
        <f>C69+D69+E69</f>
        <v>0</v>
      </c>
      <c r="G69" s="40">
        <f t="shared" si="2"/>
        <v>0</v>
      </c>
      <c r="H69" s="35">
        <v>0</v>
      </c>
      <c r="I69" s="40">
        <v>0</v>
      </c>
      <c r="J69" s="40">
        <f>G69+H69-I69</f>
        <v>0</v>
      </c>
    </row>
    <row r="70" spans="1:10" ht="27" customHeight="1" thickBot="1">
      <c r="A70" s="46" t="s">
        <v>69</v>
      </c>
      <c r="B70" s="47"/>
      <c r="C70" s="48">
        <v>2166</v>
      </c>
      <c r="D70" s="49">
        <v>0</v>
      </c>
      <c r="E70" s="48">
        <v>0</v>
      </c>
      <c r="F70" s="49">
        <f t="shared" si="1"/>
        <v>2166</v>
      </c>
      <c r="G70" s="48">
        <f t="shared" si="2"/>
        <v>2166</v>
      </c>
      <c r="H70" s="49">
        <v>96591</v>
      </c>
      <c r="I70" s="48">
        <v>0</v>
      </c>
      <c r="J70" s="48">
        <f>G70+H70-I70</f>
        <v>98757</v>
      </c>
    </row>
    <row r="71" spans="1:10" ht="18.75" customHeight="1" thickBot="1">
      <c r="A71" s="54" t="s">
        <v>70</v>
      </c>
      <c r="B71" s="55"/>
      <c r="C71" s="56">
        <f>C62+C63+C64+C65+C66+C67+C68-C69-C70</f>
        <v>1101133</v>
      </c>
      <c r="D71" s="57">
        <f aca="true" t="shared" si="4" ref="D71:J71">D62+D63+D64+D65+D66+D67+D68-D69-D70</f>
        <v>0</v>
      </c>
      <c r="E71" s="56">
        <f t="shared" si="4"/>
        <v>0</v>
      </c>
      <c r="F71" s="57">
        <f t="shared" si="4"/>
        <v>1101133</v>
      </c>
      <c r="G71" s="56">
        <f t="shared" si="4"/>
        <v>1101133</v>
      </c>
      <c r="H71" s="57">
        <f t="shared" si="4"/>
        <v>-96589</v>
      </c>
      <c r="I71" s="56">
        <f t="shared" si="4"/>
        <v>8850</v>
      </c>
      <c r="J71" s="56">
        <f t="shared" si="4"/>
        <v>995694</v>
      </c>
    </row>
    <row r="72" spans="1:10" ht="27" customHeight="1" thickBot="1">
      <c r="A72" s="50" t="s">
        <v>72</v>
      </c>
      <c r="B72" s="51"/>
      <c r="C72" s="52">
        <v>0</v>
      </c>
      <c r="D72" s="53">
        <v>0</v>
      </c>
      <c r="E72" s="52">
        <v>0</v>
      </c>
      <c r="F72" s="53">
        <v>0</v>
      </c>
      <c r="G72" s="52">
        <v>0</v>
      </c>
      <c r="H72" s="53">
        <v>0</v>
      </c>
      <c r="I72" s="52">
        <v>0</v>
      </c>
      <c r="J72" s="52">
        <f t="shared" si="3"/>
        <v>0</v>
      </c>
    </row>
    <row r="73" spans="1:10" ht="10.5" customHeight="1">
      <c r="A73" s="60"/>
      <c r="B73" s="11"/>
      <c r="C73" s="6"/>
      <c r="D73" s="6"/>
      <c r="E73" s="6"/>
      <c r="F73" s="6"/>
      <c r="G73" s="6"/>
      <c r="H73" s="6"/>
      <c r="I73" s="6"/>
      <c r="J73" s="6"/>
    </row>
    <row r="74" spans="1:10" ht="82.5" customHeight="1">
      <c r="A74" s="106" t="s">
        <v>106</v>
      </c>
      <c r="B74" s="107"/>
      <c r="C74" s="107"/>
      <c r="D74" s="107"/>
      <c r="E74" s="107"/>
      <c r="F74" s="107"/>
      <c r="G74" s="107"/>
      <c r="H74" s="107"/>
      <c r="I74" s="107"/>
      <c r="J74" s="107"/>
    </row>
    <row r="75" spans="1:10" ht="10.5" customHeight="1">
      <c r="A75" s="8"/>
      <c r="B75" s="9"/>
      <c r="C75" s="9"/>
      <c r="D75" s="9"/>
      <c r="E75" s="9"/>
      <c r="F75" s="9"/>
      <c r="G75" s="9"/>
      <c r="H75" s="9"/>
      <c r="I75" s="9"/>
      <c r="J75" s="9"/>
    </row>
    <row r="76" spans="1:10" ht="30" customHeight="1">
      <c r="A76" s="137" t="s">
        <v>71</v>
      </c>
      <c r="B76" s="138"/>
      <c r="C76" s="138"/>
      <c r="D76" s="138"/>
      <c r="E76" s="138"/>
      <c r="F76" s="138"/>
      <c r="G76" s="138"/>
      <c r="H76" s="138"/>
      <c r="I76" s="138"/>
      <c r="J76" s="138"/>
    </row>
    <row r="77" spans="1:10" ht="36" customHeight="1">
      <c r="A77" s="135" t="s">
        <v>108</v>
      </c>
      <c r="B77" s="136"/>
      <c r="C77" s="136"/>
      <c r="D77" s="136"/>
      <c r="E77" s="136"/>
      <c r="F77" s="136"/>
      <c r="G77" s="136"/>
      <c r="H77" s="136"/>
      <c r="I77" s="136"/>
      <c r="J77" s="136"/>
    </row>
    <row r="78" spans="1:10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8" customHeight="1">
      <c r="A79" s="120" t="s">
        <v>103</v>
      </c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10" ht="18.75" customHeight="1">
      <c r="A80" s="133" t="s">
        <v>116</v>
      </c>
      <c r="B80" s="134"/>
      <c r="C80" s="134"/>
      <c r="D80" s="134"/>
      <c r="E80" s="134"/>
      <c r="F80" s="134"/>
      <c r="G80" s="134"/>
      <c r="H80" s="134"/>
      <c r="I80" s="134"/>
      <c r="J80" s="134"/>
    </row>
    <row r="81" spans="1:10" ht="11.25" customHeight="1">
      <c r="A81" s="59"/>
      <c r="B81" s="71"/>
      <c r="C81" s="71"/>
      <c r="D81" s="71"/>
      <c r="E81" s="71"/>
      <c r="F81" s="71"/>
      <c r="G81" s="71"/>
      <c r="H81" s="71"/>
      <c r="I81" s="71"/>
      <c r="J81" s="71"/>
    </row>
    <row r="82" spans="1:10" ht="17.25" customHeight="1">
      <c r="A82" s="124" t="s">
        <v>102</v>
      </c>
      <c r="B82" s="125"/>
      <c r="C82" s="125"/>
      <c r="D82" s="125"/>
      <c r="E82" s="125"/>
      <c r="F82" s="125"/>
      <c r="G82" s="125"/>
      <c r="H82" s="125"/>
      <c r="I82" s="125"/>
      <c r="J82" s="125"/>
    </row>
    <row r="83" spans="1:10" ht="48" customHeight="1">
      <c r="A83" s="126" t="s">
        <v>109</v>
      </c>
      <c r="B83" s="127"/>
      <c r="C83" s="127"/>
      <c r="D83" s="127"/>
      <c r="E83" s="127"/>
      <c r="F83" s="127"/>
      <c r="G83" s="127"/>
      <c r="H83" s="127"/>
      <c r="I83" s="127"/>
      <c r="J83" s="127"/>
    </row>
    <row r="84" spans="1:10" ht="48" customHeight="1">
      <c r="A84" s="126" t="s">
        <v>110</v>
      </c>
      <c r="B84" s="127"/>
      <c r="C84" s="127"/>
      <c r="D84" s="127"/>
      <c r="E84" s="127"/>
      <c r="F84" s="127"/>
      <c r="G84" s="127"/>
      <c r="H84" s="127"/>
      <c r="I84" s="127"/>
      <c r="J84" s="127"/>
    </row>
    <row r="85" spans="1:10" ht="48" customHeight="1">
      <c r="A85" s="126" t="s">
        <v>111</v>
      </c>
      <c r="B85" s="127"/>
      <c r="C85" s="127"/>
      <c r="D85" s="127"/>
      <c r="E85" s="127"/>
      <c r="F85" s="127"/>
      <c r="G85" s="127"/>
      <c r="H85" s="127"/>
      <c r="I85" s="127"/>
      <c r="J85" s="127"/>
    </row>
    <row r="86" spans="1:10" ht="48" customHeight="1">
      <c r="A86" s="122" t="s">
        <v>112</v>
      </c>
      <c r="B86" s="123"/>
      <c r="C86" s="123"/>
      <c r="D86" s="123"/>
      <c r="E86" s="123"/>
      <c r="F86" s="123"/>
      <c r="G86" s="123"/>
      <c r="H86" s="123"/>
      <c r="I86" s="123"/>
      <c r="J86" s="123"/>
    </row>
    <row r="87" spans="1:10" ht="48" customHeight="1">
      <c r="A87" s="122" t="s">
        <v>113</v>
      </c>
      <c r="B87" s="128"/>
      <c r="C87" s="128"/>
      <c r="D87" s="128"/>
      <c r="E87" s="128"/>
      <c r="F87" s="128"/>
      <c r="G87" s="128"/>
      <c r="H87" s="128"/>
      <c r="I87" s="128"/>
      <c r="J87" s="128"/>
    </row>
    <row r="88" spans="1:10" ht="48" customHeight="1">
      <c r="A88" s="122" t="s">
        <v>114</v>
      </c>
      <c r="B88" s="122"/>
      <c r="C88" s="122"/>
      <c r="D88" s="122"/>
      <c r="E88" s="122"/>
      <c r="F88" s="122"/>
      <c r="G88" s="122"/>
      <c r="H88" s="122"/>
      <c r="I88" s="122"/>
      <c r="J88" s="122"/>
    </row>
    <row r="89" spans="1:10" ht="38.25" customHeight="1">
      <c r="A89" s="122" t="s">
        <v>115</v>
      </c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ht="41.25" customHeight="1">
      <c r="A90" s="129" t="s">
        <v>117</v>
      </c>
      <c r="B90" s="128"/>
      <c r="C90" s="128"/>
      <c r="D90" s="128"/>
      <c r="E90" s="128"/>
      <c r="F90" s="128"/>
      <c r="G90" s="128"/>
      <c r="H90" s="128"/>
      <c r="I90" s="128"/>
      <c r="J90" s="128"/>
    </row>
    <row r="91" spans="1:10" ht="11.25" customHeight="1">
      <c r="A91" s="101"/>
      <c r="B91" s="84"/>
      <c r="C91" s="84"/>
      <c r="D91" s="84"/>
      <c r="E91" s="84"/>
      <c r="F91" s="84"/>
      <c r="G91" s="84"/>
      <c r="H91" s="84"/>
      <c r="I91" s="84"/>
      <c r="J91" s="84"/>
    </row>
    <row r="92" spans="1:10" ht="12.75">
      <c r="A92" s="1"/>
      <c r="B92" s="1"/>
      <c r="C92" s="1"/>
      <c r="D92" s="1"/>
      <c r="E92" s="5"/>
      <c r="F92" s="1"/>
      <c r="G92" s="118" t="s">
        <v>46</v>
      </c>
      <c r="H92" s="118"/>
      <c r="I92" s="118"/>
      <c r="J92" s="118"/>
    </row>
    <row r="93" spans="1:10" ht="12.75">
      <c r="A93" s="1"/>
      <c r="B93" s="1"/>
      <c r="C93" s="1"/>
      <c r="D93" s="1"/>
      <c r="E93" s="5"/>
      <c r="F93" s="1"/>
      <c r="G93" s="118" t="s">
        <v>76</v>
      </c>
      <c r="H93" s="119"/>
      <c r="I93" s="119"/>
      <c r="J93" s="119"/>
    </row>
  </sheetData>
  <sheetProtection/>
  <mergeCells count="116">
    <mergeCell ref="I7:J7"/>
    <mergeCell ref="A9:J9"/>
    <mergeCell ref="A11:J11"/>
    <mergeCell ref="A1:J1"/>
    <mergeCell ref="A2:J2"/>
    <mergeCell ref="A3:J3"/>
    <mergeCell ref="A5:J5"/>
    <mergeCell ref="A13:C13"/>
    <mergeCell ref="F13:H13"/>
    <mergeCell ref="I6:J6"/>
    <mergeCell ref="A6:B6"/>
    <mergeCell ref="C6:F6"/>
    <mergeCell ref="G6:H6"/>
    <mergeCell ref="F14:H14"/>
    <mergeCell ref="A16:C16"/>
    <mergeCell ref="F16:H16"/>
    <mergeCell ref="A12:C12"/>
    <mergeCell ref="F12:H12"/>
    <mergeCell ref="A7:B7"/>
    <mergeCell ref="C7:F7"/>
    <mergeCell ref="G7:H7"/>
    <mergeCell ref="A14:C14"/>
    <mergeCell ref="A17:C18"/>
    <mergeCell ref="D17:D18"/>
    <mergeCell ref="E17:E18"/>
    <mergeCell ref="F17:H17"/>
    <mergeCell ref="F18:H18"/>
    <mergeCell ref="A15:C15"/>
    <mergeCell ref="F15:H15"/>
    <mergeCell ref="I21:I22"/>
    <mergeCell ref="J21:J22"/>
    <mergeCell ref="A22:C22"/>
    <mergeCell ref="A19:C19"/>
    <mergeCell ref="F19:H19"/>
    <mergeCell ref="A20:C20"/>
    <mergeCell ref="F20:H20"/>
    <mergeCell ref="A23:C23"/>
    <mergeCell ref="F23:H23"/>
    <mergeCell ref="A24:C24"/>
    <mergeCell ref="F24:H24"/>
    <mergeCell ref="A21:C21"/>
    <mergeCell ref="F21:H22"/>
    <mergeCell ref="A27:C27"/>
    <mergeCell ref="A28:C28"/>
    <mergeCell ref="F27:H27"/>
    <mergeCell ref="F28:H28"/>
    <mergeCell ref="A25:C25"/>
    <mergeCell ref="F25:H25"/>
    <mergeCell ref="A26:C26"/>
    <mergeCell ref="F26:H26"/>
    <mergeCell ref="F35:H35"/>
    <mergeCell ref="A36:C36"/>
    <mergeCell ref="F36:H36"/>
    <mergeCell ref="A30:E31"/>
    <mergeCell ref="F30:J31"/>
    <mergeCell ref="F34:H34"/>
    <mergeCell ref="J32:J33"/>
    <mergeCell ref="A32:C33"/>
    <mergeCell ref="F32:H33"/>
    <mergeCell ref="I32:I33"/>
    <mergeCell ref="A88:J88"/>
    <mergeCell ref="A89:J89"/>
    <mergeCell ref="F45:H45"/>
    <mergeCell ref="F46:H46"/>
    <mergeCell ref="F51:H51"/>
    <mergeCell ref="A48:C48"/>
    <mergeCell ref="A51:C51"/>
    <mergeCell ref="F48:H48"/>
    <mergeCell ref="F50:H50"/>
    <mergeCell ref="F47:H47"/>
    <mergeCell ref="A49:C49"/>
    <mergeCell ref="A50:C50"/>
    <mergeCell ref="F43:H43"/>
    <mergeCell ref="F42:H42"/>
    <mergeCell ref="A44:C44"/>
    <mergeCell ref="A40:C40"/>
    <mergeCell ref="F44:H44"/>
    <mergeCell ref="A45:C45"/>
    <mergeCell ref="A46:C46"/>
    <mergeCell ref="F49:H49"/>
    <mergeCell ref="A37:C37"/>
    <mergeCell ref="F37:H37"/>
    <mergeCell ref="F38:H38"/>
    <mergeCell ref="F39:H39"/>
    <mergeCell ref="A38:C38"/>
    <mergeCell ref="A39:C39"/>
    <mergeCell ref="B59:B61"/>
    <mergeCell ref="A80:J80"/>
    <mergeCell ref="A77:J77"/>
    <mergeCell ref="A76:J76"/>
    <mergeCell ref="C59:F59"/>
    <mergeCell ref="F40:H40"/>
    <mergeCell ref="A41:C41"/>
    <mergeCell ref="F41:H41"/>
    <mergeCell ref="A42:C42"/>
    <mergeCell ref="A43:C43"/>
    <mergeCell ref="G93:J93"/>
    <mergeCell ref="A79:J79"/>
    <mergeCell ref="G92:J92"/>
    <mergeCell ref="A86:J86"/>
    <mergeCell ref="A82:J82"/>
    <mergeCell ref="A84:J84"/>
    <mergeCell ref="A85:J85"/>
    <mergeCell ref="A87:J87"/>
    <mergeCell ref="A83:J83"/>
    <mergeCell ref="A90:J90"/>
    <mergeCell ref="F52:H52"/>
    <mergeCell ref="F53:H53"/>
    <mergeCell ref="F54:H54"/>
    <mergeCell ref="A74:J74"/>
    <mergeCell ref="A54:C55"/>
    <mergeCell ref="D54:D55"/>
    <mergeCell ref="E54:E55"/>
    <mergeCell ref="A57:J57"/>
    <mergeCell ref="G59:J59"/>
    <mergeCell ref="A59:A61"/>
  </mergeCells>
  <printOptions/>
  <pageMargins left="0.25" right="0.19" top="0.29" bottom="0.49" header="0.24" footer="0.24"/>
  <pageSetup horizontalDpi="300" verticalDpi="300" orientation="portrait" paperSize="9" scale="80" r:id="rId1"/>
  <headerFooter alignWithMargins="0">
    <oddFooter>&amp;CStranica &amp;P od &amp;N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marijab</cp:lastModifiedBy>
  <cp:lastPrinted>2008-07-14T12:10:24Z</cp:lastPrinted>
  <dcterms:created xsi:type="dcterms:W3CDTF">2007-02-12T13:02:25Z</dcterms:created>
  <dcterms:modified xsi:type="dcterms:W3CDTF">2008-07-25T08:59:52Z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