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Privredna drustva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<sst xmlns="http://schemas.openxmlformats.org/spreadsheetml/2006/main" count="116" uniqueCount="110">
  <si>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</si>
  <si>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</si>
  <si>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</si>
  <si>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КОНЦЕРН ФАРМАКОМ МБ ШАБАЦ                     ФАБРИКА АКУМУЛАТОРА СОМБОР АД</t>
  </si>
  <si>
    <t>3. матични број:</t>
  </si>
  <si>
    <t>2. адреса:</t>
  </si>
  <si>
    <t>ГРАДИНА 3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</si>
  <si>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</si>
  <si>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</si>
  <si>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</si>
  <si>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</si>
  <si>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</si>
  <si>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</si>
  <si>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</si>
  <si>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</si>
  <si>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</si>
  <si>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</si>
  <si>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</si>
  <si>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</si>
  <si>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</si>
  <si>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</si>
  <si>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</si>
  <si>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</si>
  <si>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</si>
  <si>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</si>
  <si>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</si>
  <si>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</si>
  <si>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</si>
  <si>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</si>
  <si>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</si>
  <si>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</si>
  <si>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</si>
  <si>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</si>
  <si>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</si>
  <si>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</si>
  <si>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</si>
  <si>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</si>
  <si>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</si>
  <si>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</si>
  <si>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</si>
  <si>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</si>
  <si>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</si>
  <si>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</si>
  <si>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</si>
  <si>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</si>
  <si>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</si>
  <si>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</si>
  <si>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</si>
  <si>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</si>
  <si>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</si>
  <si>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</si>
  <si>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</si>
  <si>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</si>
  <si>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</si>
  <si>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</si>
  <si>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</si>
  <si>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</si>
  <si>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</si>
  <si>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</si>
  <si>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</si>
  <si>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</si>
  <si>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</si>
  <si>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</si>
  <si>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</si>
  <si>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</si>
  <si>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</si>
  <si>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</si>
  <si>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Одложени порески приход периода</t>
  </si>
  <si>
    <t>Г. СВЕГА ПРИЛИВИ ГОТОВИНЕ</t>
  </si>
  <si>
    <t>Д. НЕТО ДОБИТАК/ГУБИТАК</t>
  </si>
  <si>
    <t>Д. СВЕГА ОДЛИВИ ГОТОВИНЕ</t>
  </si>
  <si>
    <t>Ђ. НЕТО ДОБИТАК КОЈИ ПРИПАДА МАЊИНСКИМ УЛАГАЧИМА</t>
  </si>
  <si>
    <t>Ђ. НЕТО ПРИЛИВ / ОДЛИВ ГОТОВ.</t>
  </si>
  <si>
    <t>Е. НЕТО ДОБИТАК КОЈИ ПРИПАДА 
ВЛАСНИЦИМА МАТИЧНОГ
ПРАВНОГ ЛИЦА</t>
  </si>
  <si>
    <t>Е. ГОТОВИНА НА ПОЧЕТКУ ОБРАЧУНСКОГ ПЕРИОДА</t>
  </si>
  <si>
    <t>Ж. ЗАРАДА ПО АКЦИЈИ</t>
  </si>
  <si>
    <t>1. Основна зарада по акцији</t>
  </si>
  <si>
    <t>Ж. ПОЗИТИТИВНЕ КУРСНЕ РАЗЛИКЕ ПО ОСНОВУ ПРЕРАЧУНА ГОТОВИНЕ</t>
  </si>
  <si>
    <t>2. Умањена (разводњена) 
зарада по акцији</t>
  </si>
  <si>
    <t>Ж. НЕГАТИВНЕ 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</si>
  <si>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</si>
  <si>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</si>
  <si>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</si>
  <si>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</si>
  <si>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</si>
  <si>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</si>
  <si>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</si>
  <si>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</si>
  <si>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</si>
  <si>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</si>
  <si>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</si>
  <si>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</si>
  <si>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</si>
  <si>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</si>
  <si>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</si>
  <si>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</si>
  <si>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</si>
  <si>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</si>
  <si>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</si>
  <si>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</si>
  <si>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 xml:space="preserve">  Радован Мијаиловић, дипл.инг. ел. </t>
  </si>
  <si>
    <t xml:space="preserve">Нема значајних промена правног и финансијског положаја друштва. </t>
  </si>
  <si>
    <t>КОНЦЕРН ФАРМАКОМ МБ ШАБАЦ -ФАБРИКА АКУМУЛАТОРА СОМБОР АД,ГРАДИНА 3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</si>
  <si>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Предузеће за ревизију, CONFIDA FINODIT ДОО Београд, Имотска бр. 1 
</t>
    </r>
  </si>
  <si>
    <t>08046930</t>
  </si>
  <si>
    <t>опис</t>
  </si>
  <si>
    <t>ИЗВОД ИЗ ФИНАНСИЈСКИХ ИЗВЕШТАЈА ЗА 2009. ГОДИНУ</t>
  </si>
  <si>
    <t>Предузеће за ревизију "Цонфида-Финодит" д.о.о. Београд, сачинило је извештај о ревизији Финансијског извештаја и  доставило је следеће мишљење: Извршили смо ревизију приложеног Биланса стања Концерн "Фармаком МБ" Шабац-Фабрике акумулатора Сомбор АД Сомбор, на дан 31.12.2009. године., одговарајућег биланса успеха, извештаја о токовима готовине и извештаја о променама на капиталу за годину која се завршава на тај дан, као и преглед значајних рачуноводствених политика и других објашњавајућих напомена.</t>
  </si>
  <si>
    <t>По мишљењу ревизора, финансијски извештај, истинито и објективно, по  свим материјално значајним питањима, приказују финансијско стање друштва стање имовине, капитала и обавеза на дан 31.12.2009. године, као и резултата његовог пословања и новчаних токова готовине за годину која се навршава на тај дан, у складу са Законом о рачуноводству и ревизији и Међународним рачуноводственим стандардима.</t>
  </si>
  <si>
    <r>
      <t>Увид се може извршити сваког радног дана (</t>
    </r>
    <r>
      <rPr>
        <u val="single"/>
        <sz val="8"/>
        <rFont val="Arial"/>
        <family val="2"/>
      </rPr>
      <t>7 - 15 h</t>
    </r>
    <r>
      <rPr>
        <sz val="8"/>
        <rFont val="Arial"/>
        <family val="2"/>
      </rPr>
      <t>) у седишту друштва.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</si>
</sst>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49" fontId="1" fillId="0" borderId="32" xfId="0" applyNumberFormat="1" applyFont="1" applyBorder="1" applyAlignment="1">
      <alignment horizontal="right" wrapText="1"/>
    </xf>
    <xf numFmtId="49" fontId="1" fillId="0" borderId="33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justify" vertical="center" wrapText="1"/>
    </xf>
    <xf numFmtId="0" fontId="0" fillId="0" borderId="39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9" fillId="0" borderId="4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%204\My%20Documents\2009\GODISNJI%20OBRA&#268;UN%202009\GODISNJI%20IZVESTAJ%202009\FINANSIJSKI%20IZVESTAJ%202009\KONA&#268;AN%20FINANSIJSKI%20OBRA&#268;UN%202009\KONA&#268;AN%20BILANS%20STANJA%2031.12.09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%204\My%20Documents\2009\GODISNJI%20OBRA&#268;UN%202009\GODISNJI%20IZVESTAJ%202009\FINANSIJSKI%20IZVESTAJ%202009\KONA&#268;AN%20FINANSIJSKI%20OBRA&#268;UN%202009\KONA&#268;AN%20%20BILANS%20USPEHA%2031.12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%204\My%20Documents\2009\GODISNJI%20OBRA&#268;UN%202009\GODISNJI%20IZVESTAJ%202009\FINANSIJSKI%20IZVESTAJ%202009\KONA&#268;AN%20FINANSIJSKI%20OBRA&#268;UN%202009\TOKOVI%20GOTOVINE%2031.12.09%2018.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%204\My%20Documents\2009\GODISNJI%20OBRA&#268;UN%202009\GODISNJI%20IZVESTAJ%202009\FINANSIJSKI%20IZVESTAJ%202009\KONA&#268;AN%20FINANSIJSKI%20OBRA&#268;UN%202009\IZVESTAJ%20PROMENE%20NA%20KAPITALU%202009%2018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AČAN  BS I-XII 09"/>
    </sheetNames>
    <sheetDataSet>
      <sheetData sheetId="0">
        <row r="15">
          <cell r="F15">
            <v>194899</v>
          </cell>
        </row>
        <row r="16">
          <cell r="F16">
            <v>1554564</v>
          </cell>
        </row>
        <row r="26">
          <cell r="F26">
            <v>99424</v>
          </cell>
        </row>
        <row r="35">
          <cell r="F35">
            <v>917777</v>
          </cell>
        </row>
        <row r="39">
          <cell r="F39">
            <v>2085725</v>
          </cell>
        </row>
        <row r="49">
          <cell r="F49">
            <v>662550</v>
          </cell>
        </row>
        <row r="53">
          <cell r="F53">
            <v>265018</v>
          </cell>
        </row>
        <row r="59">
          <cell r="F59">
            <v>384217</v>
          </cell>
        </row>
        <row r="61">
          <cell r="F61">
            <v>29337</v>
          </cell>
        </row>
        <row r="62">
          <cell r="F62">
            <v>209118</v>
          </cell>
        </row>
        <row r="65">
          <cell r="F65">
            <v>793992</v>
          </cell>
        </row>
        <row r="70">
          <cell r="F70">
            <v>20900</v>
          </cell>
        </row>
        <row r="71">
          <cell r="F71">
            <v>1540652</v>
          </cell>
        </row>
        <row r="75">
          <cell r="F75">
            <v>2536723</v>
          </cell>
        </row>
        <row r="88">
          <cell r="F88">
            <v>265018</v>
          </cell>
          <cell r="G88">
            <v>278030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ONAČAN BU I-XII 09"/>
    </sheetNames>
    <sheetDataSet>
      <sheetData sheetId="1">
        <row r="17">
          <cell r="F17">
            <v>3628651</v>
          </cell>
        </row>
        <row r="25">
          <cell r="F25">
            <v>3069370</v>
          </cell>
        </row>
        <row r="33">
          <cell r="F33">
            <v>559281</v>
          </cell>
        </row>
        <row r="37">
          <cell r="F37">
            <v>22697</v>
          </cell>
        </row>
        <row r="38">
          <cell r="F38">
            <v>331955</v>
          </cell>
        </row>
        <row r="39">
          <cell r="F39">
            <v>106708</v>
          </cell>
        </row>
        <row r="40">
          <cell r="F40">
            <v>70542</v>
          </cell>
        </row>
        <row r="41">
          <cell r="F41">
            <v>286189</v>
          </cell>
        </row>
        <row r="56">
          <cell r="F56">
            <v>286189</v>
          </cell>
        </row>
        <row r="65">
          <cell r="F65">
            <v>130914</v>
          </cell>
        </row>
        <row r="69">
          <cell r="F69">
            <v>417103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KOVI GOT 31.12.09"/>
      <sheetName val="Sheet2"/>
      <sheetName val="Sheet3"/>
    </sheetNames>
    <sheetDataSet>
      <sheetData sheetId="0">
        <row r="11">
          <cell r="C11">
            <v>4053793</v>
          </cell>
        </row>
        <row r="15">
          <cell r="C15">
            <v>4149968</v>
          </cell>
          <cell r="D15">
            <v>3395929</v>
          </cell>
        </row>
        <row r="24">
          <cell r="C24">
            <v>9224</v>
          </cell>
        </row>
        <row r="31">
          <cell r="C31">
            <v>873974</v>
          </cell>
        </row>
        <row r="40">
          <cell r="C40">
            <v>3246810</v>
          </cell>
        </row>
        <row r="44">
          <cell r="C44">
            <v>2289874</v>
          </cell>
          <cell r="D44">
            <v>3595187</v>
          </cell>
        </row>
        <row r="55">
          <cell r="C55">
            <v>7309827</v>
          </cell>
        </row>
        <row r="56">
          <cell r="C56">
            <v>7313816</v>
          </cell>
        </row>
        <row r="58">
          <cell r="C58">
            <v>3989</v>
          </cell>
        </row>
        <row r="59">
          <cell r="C59">
            <v>11588</v>
          </cell>
        </row>
        <row r="60">
          <cell r="C60">
            <v>20443</v>
          </cell>
        </row>
        <row r="62">
          <cell r="C62">
            <v>15970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mene na kapitalu"/>
      <sheetName val="Sheet2"/>
      <sheetName val="Sheet3"/>
    </sheetNames>
    <sheetDataSet>
      <sheetData sheetId="0">
        <row r="22">
          <cell r="N22">
            <v>130158</v>
          </cell>
          <cell r="T22">
            <v>417103</v>
          </cell>
        </row>
        <row r="23">
          <cell r="T23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130" zoomScaleNormal="130" zoomScaleSheetLayoutView="100" workbookViewId="0" topLeftCell="A85">
      <selection activeCell="B92" sqref="B92:K94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6.57421875" style="0" customWidth="1"/>
    <col min="4" max="4" width="8.28125" style="0" customWidth="1"/>
    <col min="6" max="6" width="10.28125" style="0" customWidth="1"/>
  </cols>
  <sheetData>
    <row r="1" spans="2:11" s="1" customFormat="1" ht="41.2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s="1" customFormat="1" ht="12.75">
      <c r="B2" s="61" t="s">
        <v>106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s="1" customFormat="1" ht="12.75">
      <c r="B3" s="62" t="s">
        <v>102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s="1" customFormat="1" ht="12.75">
      <c r="B4" s="3"/>
      <c r="C4" s="3"/>
      <c r="D4" s="3"/>
      <c r="E4" s="3"/>
      <c r="F4" s="3"/>
      <c r="G4" s="3"/>
      <c r="H4" s="3"/>
      <c r="I4" s="3"/>
      <c r="J4" s="4"/>
      <c r="K4" s="4"/>
    </row>
    <row r="5" spans="2:11" s="1" customFormat="1" ht="12.75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s="1" customFormat="1" ht="24" customHeight="1">
      <c r="B6" s="64" t="s">
        <v>2</v>
      </c>
      <c r="C6" s="64"/>
      <c r="D6" s="65" t="s">
        <v>3</v>
      </c>
      <c r="E6" s="65"/>
      <c r="F6" s="65"/>
      <c r="G6" s="65"/>
      <c r="H6" s="64" t="s">
        <v>4</v>
      </c>
      <c r="I6" s="64"/>
      <c r="J6" s="66" t="s">
        <v>104</v>
      </c>
      <c r="K6" s="67"/>
    </row>
    <row r="7" spans="2:11" s="1" customFormat="1" ht="12.75">
      <c r="B7" s="64" t="s">
        <v>5</v>
      </c>
      <c r="C7" s="64"/>
      <c r="D7" s="64" t="s">
        <v>6</v>
      </c>
      <c r="E7" s="64"/>
      <c r="F7" s="64"/>
      <c r="G7" s="64"/>
      <c r="H7" s="64" t="s">
        <v>7</v>
      </c>
      <c r="I7" s="64"/>
      <c r="J7" s="64">
        <v>100660818</v>
      </c>
      <c r="K7" s="64"/>
    </row>
    <row r="8" spans="2:11" s="1" customFormat="1" ht="7.5" customHeight="1">
      <c r="B8" s="5"/>
      <c r="C8" s="5"/>
      <c r="D8" s="6"/>
      <c r="E8" s="6"/>
      <c r="F8" s="2"/>
      <c r="G8" s="2"/>
      <c r="H8" s="7"/>
      <c r="I8" s="7"/>
      <c r="J8" s="2"/>
      <c r="K8" s="2"/>
    </row>
    <row r="9" spans="2:11" s="1" customFormat="1" ht="12.75">
      <c r="B9" s="68" t="s">
        <v>8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s="1" customFormat="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s="1" customFormat="1" ht="12.75">
      <c r="B11" s="69" t="s">
        <v>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2.75">
      <c r="B12" s="70" t="s">
        <v>10</v>
      </c>
      <c r="C12" s="70"/>
      <c r="D12" s="70"/>
      <c r="E12" s="9">
        <v>2009</v>
      </c>
      <c r="F12" s="9">
        <v>2008</v>
      </c>
      <c r="G12" s="70" t="s">
        <v>11</v>
      </c>
      <c r="H12" s="70"/>
      <c r="I12" s="70"/>
      <c r="J12" s="9">
        <v>2009</v>
      </c>
      <c r="K12" s="9">
        <v>2008</v>
      </c>
    </row>
    <row r="13" spans="2:11" s="10" customFormat="1" ht="12.75">
      <c r="B13" s="71" t="s">
        <v>12</v>
      </c>
      <c r="C13" s="71"/>
      <c r="D13" s="71"/>
      <c r="E13" s="11">
        <f>SUM(E14:E19)</f>
        <v>1848887</v>
      </c>
      <c r="F13" s="11">
        <f>SUM(F14:F19)</f>
        <v>1518107</v>
      </c>
      <c r="G13" s="71" t="s">
        <v>13</v>
      </c>
      <c r="H13" s="71"/>
      <c r="I13" s="71"/>
      <c r="J13" s="11">
        <f>SUM(J14:J19)</f>
        <v>1416664</v>
      </c>
      <c r="K13" s="11">
        <f>SUM(K14:K19)</f>
        <v>1269403</v>
      </c>
    </row>
    <row r="14" spans="2:11" s="1" customFormat="1" ht="12.75">
      <c r="B14" s="72" t="s">
        <v>14</v>
      </c>
      <c r="C14" s="72"/>
      <c r="D14" s="72"/>
      <c r="E14" s="12"/>
      <c r="F14" s="12"/>
      <c r="G14" s="73" t="s">
        <v>15</v>
      </c>
      <c r="H14" s="73"/>
      <c r="I14" s="73"/>
      <c r="J14" s="12">
        <f>'[1]KONAČAN  BS I-XII 09'!$F$59</f>
        <v>384217</v>
      </c>
      <c r="K14" s="12">
        <v>384217</v>
      </c>
    </row>
    <row r="15" spans="2:11" s="1" customFormat="1" ht="12.75">
      <c r="B15" s="73" t="s">
        <v>16</v>
      </c>
      <c r="C15" s="73"/>
      <c r="D15" s="73"/>
      <c r="E15" s="12"/>
      <c r="F15" s="12"/>
      <c r="G15" s="72" t="s">
        <v>17</v>
      </c>
      <c r="H15" s="72"/>
      <c r="I15" s="72"/>
      <c r="J15" s="12"/>
      <c r="K15" s="12"/>
    </row>
    <row r="16" spans="2:11" s="1" customFormat="1" ht="12.75">
      <c r="B16" s="72" t="s">
        <v>18</v>
      </c>
      <c r="C16" s="72"/>
      <c r="D16" s="72"/>
      <c r="E16" s="12">
        <f>'[1]KONAČAN  BS I-XII 09'!$F$15</f>
        <v>194899</v>
      </c>
      <c r="F16" s="12">
        <v>75808</v>
      </c>
      <c r="G16" s="72" t="s">
        <v>19</v>
      </c>
      <c r="H16" s="72"/>
      <c r="I16" s="72"/>
      <c r="J16" s="12">
        <f>'[1]KONAČAN  BS I-XII 09'!$F$61</f>
        <v>29337</v>
      </c>
      <c r="K16" s="12">
        <v>29337</v>
      </c>
    </row>
    <row r="17" spans="2:11" s="1" customFormat="1" ht="12.75">
      <c r="B17" s="74" t="s">
        <v>20</v>
      </c>
      <c r="C17" s="74"/>
      <c r="D17" s="74"/>
      <c r="E17" s="75">
        <f>'[1]KONAČAN  BS I-XII 09'!$F$16</f>
        <v>1554564</v>
      </c>
      <c r="F17" s="75">
        <v>1347979</v>
      </c>
      <c r="G17" s="72" t="s">
        <v>21</v>
      </c>
      <c r="H17" s="72"/>
      <c r="I17" s="72"/>
      <c r="J17" s="12">
        <f>'[1]KONAČAN  BS I-XII 09'!$F$62</f>
        <v>209118</v>
      </c>
      <c r="K17" s="12">
        <v>78960</v>
      </c>
    </row>
    <row r="18" spans="2:11" s="1" customFormat="1" ht="12.75">
      <c r="B18" s="74"/>
      <c r="C18" s="74"/>
      <c r="D18" s="74"/>
      <c r="E18" s="75"/>
      <c r="F18" s="75"/>
      <c r="G18" s="72" t="s">
        <v>22</v>
      </c>
      <c r="H18" s="72"/>
      <c r="I18" s="72"/>
      <c r="J18" s="12">
        <f>'[1]KONAČAN  BS I-XII 09'!$F$65</f>
        <v>793992</v>
      </c>
      <c r="K18" s="12">
        <v>776889</v>
      </c>
    </row>
    <row r="19" spans="2:11" s="1" customFormat="1" ht="12.75">
      <c r="B19" s="72" t="s">
        <v>23</v>
      </c>
      <c r="C19" s="72"/>
      <c r="D19" s="72"/>
      <c r="E19" s="12">
        <f>'[1]KONAČAN  BS I-XII 09'!$F$26</f>
        <v>99424</v>
      </c>
      <c r="F19" s="12">
        <v>94320</v>
      </c>
      <c r="G19" s="72" t="s">
        <v>24</v>
      </c>
      <c r="H19" s="72"/>
      <c r="I19" s="72"/>
      <c r="J19" s="12"/>
      <c r="K19" s="12"/>
    </row>
    <row r="20" spans="2:11" s="10" customFormat="1" ht="12.75">
      <c r="B20" s="71" t="s">
        <v>25</v>
      </c>
      <c r="C20" s="71"/>
      <c r="D20" s="71"/>
      <c r="E20" s="11">
        <f>SUM(E21:E23)</f>
        <v>3003502</v>
      </c>
      <c r="F20" s="11">
        <f>SUM(F21:F23)</f>
        <v>1534502</v>
      </c>
      <c r="G20" s="71" t="s">
        <v>26</v>
      </c>
      <c r="H20" s="71"/>
      <c r="I20" s="71"/>
      <c r="J20" s="11"/>
      <c r="K20" s="11"/>
    </row>
    <row r="21" spans="2:11" s="1" customFormat="1" ht="12.75" customHeight="1">
      <c r="B21" s="72" t="s">
        <v>27</v>
      </c>
      <c r="C21" s="72"/>
      <c r="D21" s="72"/>
      <c r="E21" s="12">
        <f>'[1]KONAČAN  BS I-XII 09'!$F$35</f>
        <v>917777</v>
      </c>
      <c r="F21" s="12">
        <v>614714</v>
      </c>
      <c r="G21" s="76" t="s">
        <v>28</v>
      </c>
      <c r="H21" s="76"/>
      <c r="I21" s="76"/>
      <c r="J21" s="77">
        <f>SUM(J23:J26)</f>
        <v>4098275</v>
      </c>
      <c r="K21" s="77">
        <f>SUM(K23:K26)</f>
        <v>2314843</v>
      </c>
    </row>
    <row r="22" spans="2:11" s="1" customFormat="1" ht="46.5" customHeight="1">
      <c r="B22" s="78" t="s">
        <v>29</v>
      </c>
      <c r="C22" s="78"/>
      <c r="D22" s="78"/>
      <c r="E22" s="12"/>
      <c r="F22" s="12"/>
      <c r="G22" s="76"/>
      <c r="H22" s="76"/>
      <c r="I22" s="76"/>
      <c r="J22" s="77"/>
      <c r="K22" s="77"/>
    </row>
    <row r="23" spans="2:11" s="1" customFormat="1" ht="12.75">
      <c r="B23" s="72" t="s">
        <v>30</v>
      </c>
      <c r="C23" s="72"/>
      <c r="D23" s="72"/>
      <c r="E23" s="12">
        <f>'[1]KONAČAN  BS I-XII 09'!$F$39</f>
        <v>2085725</v>
      </c>
      <c r="F23" s="12">
        <v>919788</v>
      </c>
      <c r="G23" s="72" t="s">
        <v>31</v>
      </c>
      <c r="H23" s="72"/>
      <c r="I23" s="72"/>
      <c r="J23" s="12">
        <f>'[1]KONAČAN  BS I-XII 09'!$F$70</f>
        <v>20900</v>
      </c>
      <c r="K23" s="12">
        <v>20900</v>
      </c>
    </row>
    <row r="24" spans="2:11" s="1" customFormat="1" ht="12.75">
      <c r="B24" s="72" t="s">
        <v>32</v>
      </c>
      <c r="C24" s="72"/>
      <c r="D24" s="72"/>
      <c r="E24" s="12">
        <f>'[1]KONAČAN  BS I-XII 09'!$F$49</f>
        <v>662550</v>
      </c>
      <c r="F24" s="12">
        <v>531637</v>
      </c>
      <c r="G24" s="72" t="s">
        <v>33</v>
      </c>
      <c r="H24" s="72"/>
      <c r="I24" s="72"/>
      <c r="J24" s="12">
        <f>'[1]KONAČAN  BS I-XII 09'!$F$71</f>
        <v>1540652</v>
      </c>
      <c r="K24" s="12">
        <v>664086</v>
      </c>
    </row>
    <row r="25" spans="2:11" s="1" customFormat="1" ht="12.75">
      <c r="B25" s="71" t="s">
        <v>34</v>
      </c>
      <c r="C25" s="71"/>
      <c r="D25" s="71"/>
      <c r="E25" s="11">
        <f>E20+E13+E24</f>
        <v>5514939</v>
      </c>
      <c r="F25" s="11">
        <f>F20+F13+F24</f>
        <v>3584246</v>
      </c>
      <c r="G25" s="72" t="s">
        <v>35</v>
      </c>
      <c r="H25" s="72"/>
      <c r="I25" s="72"/>
      <c r="J25" s="12">
        <f>'[1]KONAČAN  BS I-XII 09'!$F$75</f>
        <v>2536723</v>
      </c>
      <c r="K25" s="12">
        <v>1629857</v>
      </c>
    </row>
    <row r="26" spans="2:11" s="1" customFormat="1" ht="12.75">
      <c r="B26" s="71" t="s">
        <v>36</v>
      </c>
      <c r="C26" s="71"/>
      <c r="D26" s="71"/>
      <c r="E26" s="12"/>
      <c r="F26" s="12"/>
      <c r="G26" s="72" t="s">
        <v>37</v>
      </c>
      <c r="H26" s="72"/>
      <c r="I26" s="72"/>
      <c r="J26" s="12"/>
      <c r="K26" s="12"/>
    </row>
    <row r="27" spans="2:11" s="1" customFormat="1" ht="12.75">
      <c r="B27" s="71" t="s">
        <v>38</v>
      </c>
      <c r="C27" s="71"/>
      <c r="D27" s="71"/>
      <c r="E27" s="11">
        <f>E25+E26</f>
        <v>5514939</v>
      </c>
      <c r="F27" s="11">
        <f>F25+F26</f>
        <v>3584246</v>
      </c>
      <c r="G27" s="79" t="s">
        <v>39</v>
      </c>
      <c r="H27" s="50"/>
      <c r="I27" s="51"/>
      <c r="J27" s="31">
        <f>J21+J13</f>
        <v>5514939</v>
      </c>
      <c r="K27" s="31">
        <f>K21+K13</f>
        <v>3584246</v>
      </c>
    </row>
    <row r="28" spans="2:11" s="1" customFormat="1" ht="12.75">
      <c r="B28" s="71" t="s">
        <v>40</v>
      </c>
      <c r="C28" s="71"/>
      <c r="D28" s="71"/>
      <c r="E28" s="11">
        <f>'[1]KONAČAN  BS I-XII 09'!$F$53</f>
        <v>265018</v>
      </c>
      <c r="F28" s="11">
        <v>278030</v>
      </c>
      <c r="G28" s="84" t="s">
        <v>41</v>
      </c>
      <c r="H28" s="84"/>
      <c r="I28" s="84"/>
      <c r="J28" s="13">
        <f>'[1]KONAČAN  BS I-XII 09'!$F$88</f>
        <v>265018</v>
      </c>
      <c r="K28" s="13">
        <f>'[1]KONAČAN  BS I-XII 09'!$G$88</f>
        <v>278030</v>
      </c>
    </row>
    <row r="29" s="1" customFormat="1" ht="12.75"/>
    <row r="30" spans="2:11" s="1" customFormat="1" ht="12.75">
      <c r="B30" s="85" t="s">
        <v>42</v>
      </c>
      <c r="C30" s="85"/>
      <c r="D30" s="85"/>
      <c r="E30" s="85"/>
      <c r="F30" s="85"/>
      <c r="G30" s="86" t="s">
        <v>43</v>
      </c>
      <c r="H30" s="86"/>
      <c r="I30" s="86"/>
      <c r="J30" s="86"/>
      <c r="K30" s="86"/>
    </row>
    <row r="31" spans="2:11" s="1" customFormat="1" ht="12.75">
      <c r="B31" s="85"/>
      <c r="C31" s="85"/>
      <c r="D31" s="85"/>
      <c r="E31" s="85"/>
      <c r="F31" s="85"/>
      <c r="G31" s="86"/>
      <c r="H31" s="86"/>
      <c r="I31" s="86"/>
      <c r="J31" s="86"/>
      <c r="K31" s="86"/>
    </row>
    <row r="32" spans="2:11" s="1" customFormat="1" ht="12.75" customHeight="1">
      <c r="B32" s="87" t="s">
        <v>44</v>
      </c>
      <c r="C32" s="87"/>
      <c r="D32" s="87"/>
      <c r="E32" s="88">
        <v>2009</v>
      </c>
      <c r="F32" s="88">
        <v>2008</v>
      </c>
      <c r="G32" s="76" t="s">
        <v>45</v>
      </c>
      <c r="H32" s="76"/>
      <c r="I32" s="76"/>
      <c r="J32" s="88">
        <v>2009</v>
      </c>
      <c r="K32" s="88">
        <v>2008</v>
      </c>
    </row>
    <row r="33" spans="2:11" s="1" customFormat="1" ht="12.75">
      <c r="B33" s="87"/>
      <c r="C33" s="87"/>
      <c r="D33" s="87"/>
      <c r="E33" s="88"/>
      <c r="F33" s="88"/>
      <c r="G33" s="76"/>
      <c r="H33" s="76"/>
      <c r="I33" s="76"/>
      <c r="J33" s="88"/>
      <c r="K33" s="88"/>
    </row>
    <row r="34" spans="2:11" s="1" customFormat="1" ht="12.75">
      <c r="B34" s="87"/>
      <c r="C34" s="87"/>
      <c r="D34" s="87"/>
      <c r="E34" s="88"/>
      <c r="F34" s="88"/>
      <c r="G34" s="72" t="s">
        <v>46</v>
      </c>
      <c r="H34" s="72"/>
      <c r="I34" s="72"/>
      <c r="J34" s="12">
        <f>'[2]KONAČAN BU I-XII 09'!$F$17</f>
        <v>3628651</v>
      </c>
      <c r="K34" s="12">
        <v>2823871</v>
      </c>
    </row>
    <row r="35" spans="2:11" s="1" customFormat="1" ht="12.75">
      <c r="B35" s="72" t="s">
        <v>47</v>
      </c>
      <c r="C35" s="72"/>
      <c r="D35" s="72"/>
      <c r="E35" s="14">
        <f>'[3]TOKOVI GOT 31.12.09'!$C$11</f>
        <v>4053793</v>
      </c>
      <c r="F35" s="14">
        <v>3529865</v>
      </c>
      <c r="G35" s="72" t="s">
        <v>48</v>
      </c>
      <c r="H35" s="72"/>
      <c r="I35" s="72"/>
      <c r="J35" s="12">
        <f>'[2]KONAČAN BU I-XII 09'!$F$25</f>
        <v>3069370</v>
      </c>
      <c r="K35" s="12">
        <v>2407828</v>
      </c>
    </row>
    <row r="36" spans="2:11" s="1" customFormat="1" ht="12.75">
      <c r="B36" s="72" t="s">
        <v>49</v>
      </c>
      <c r="C36" s="72"/>
      <c r="D36" s="72"/>
      <c r="E36" s="14">
        <f>'[3]TOKOVI GOT 31.12.09'!$C$15</f>
        <v>4149968</v>
      </c>
      <c r="F36" s="14">
        <f>'[3]TOKOVI GOT 31.12.09'!$D$15</f>
        <v>3395929</v>
      </c>
      <c r="G36" s="72" t="s">
        <v>50</v>
      </c>
      <c r="H36" s="72"/>
      <c r="I36" s="72"/>
      <c r="J36" s="12">
        <f>'[2]KONAČAN BU I-XII 09'!$F$33</f>
        <v>559281</v>
      </c>
      <c r="K36" s="12">
        <f>K34-K35</f>
        <v>416043</v>
      </c>
    </row>
    <row r="37" spans="2:11" s="1" customFormat="1" ht="12.75">
      <c r="B37" s="89" t="s">
        <v>51</v>
      </c>
      <c r="C37" s="89"/>
      <c r="D37" s="89"/>
      <c r="E37" s="14">
        <f>E35-E36</f>
        <v>-96175</v>
      </c>
      <c r="F37" s="14">
        <f>F35-F36</f>
        <v>133936</v>
      </c>
      <c r="G37" s="72" t="s">
        <v>52</v>
      </c>
      <c r="H37" s="72"/>
      <c r="I37" s="72"/>
      <c r="J37" s="12">
        <f>'[2]KONAČAN BU I-XII 09'!$F$37</f>
        <v>22697</v>
      </c>
      <c r="K37" s="12">
        <v>64498</v>
      </c>
    </row>
    <row r="38" spans="2:11" s="1" customFormat="1" ht="12.75">
      <c r="B38" s="76" t="s">
        <v>53</v>
      </c>
      <c r="C38" s="76"/>
      <c r="D38" s="76"/>
      <c r="E38" s="90"/>
      <c r="F38" s="90"/>
      <c r="G38" s="72" t="s">
        <v>54</v>
      </c>
      <c r="H38" s="72"/>
      <c r="I38" s="72"/>
      <c r="J38" s="12">
        <f>'[2]KONAČAN BU I-XII 09'!$F$38</f>
        <v>331955</v>
      </c>
      <c r="K38" s="12">
        <v>283106</v>
      </c>
    </row>
    <row r="39" spans="2:11" s="1" customFormat="1" ht="12.75" customHeight="1">
      <c r="B39" s="76"/>
      <c r="C39" s="76"/>
      <c r="D39" s="76"/>
      <c r="E39" s="90"/>
      <c r="F39" s="90"/>
      <c r="G39" s="74" t="s">
        <v>55</v>
      </c>
      <c r="H39" s="74"/>
      <c r="I39" s="74"/>
      <c r="J39" s="12">
        <f>'[2]KONAČAN BU I-XII 09'!$F$39</f>
        <v>106708</v>
      </c>
      <c r="K39" s="12">
        <v>43552</v>
      </c>
    </row>
    <row r="40" spans="2:11" s="1" customFormat="1" ht="25.5" customHeight="1">
      <c r="B40" s="74" t="s">
        <v>56</v>
      </c>
      <c r="C40" s="74"/>
      <c r="D40" s="74"/>
      <c r="E40" s="14">
        <f>'[3]TOKOVI GOT 31.12.09'!$C$24</f>
        <v>9224</v>
      </c>
      <c r="F40" s="14">
        <v>2768362</v>
      </c>
      <c r="G40" s="74" t="s">
        <v>57</v>
      </c>
      <c r="H40" s="74"/>
      <c r="I40" s="74"/>
      <c r="J40" s="12">
        <f>'[2]KONAČAN BU I-XII 09'!$F$40</f>
        <v>70542</v>
      </c>
      <c r="K40" s="12">
        <v>3587</v>
      </c>
    </row>
    <row r="41" spans="2:11" s="1" customFormat="1" ht="24.75" customHeight="1">
      <c r="B41" s="74" t="s">
        <v>58</v>
      </c>
      <c r="C41" s="74"/>
      <c r="D41" s="74"/>
      <c r="E41" s="14">
        <f>'[3]TOKOVI GOT 31.12.09'!$C$31</f>
        <v>873974</v>
      </c>
      <c r="F41" s="14">
        <v>2433871</v>
      </c>
      <c r="G41" s="74" t="s">
        <v>59</v>
      </c>
      <c r="H41" s="74"/>
      <c r="I41" s="74"/>
      <c r="J41" s="12">
        <f>'[2]KONAČAN BU I-XII 09'!$F$41</f>
        <v>286189</v>
      </c>
      <c r="K41" s="12">
        <f>K34+K37+K39-K35-K38-K40</f>
        <v>237400</v>
      </c>
    </row>
    <row r="42" spans="2:11" s="1" customFormat="1" ht="26.25" customHeight="1">
      <c r="B42" s="72" t="s">
        <v>51</v>
      </c>
      <c r="C42" s="72"/>
      <c r="D42" s="72"/>
      <c r="E42" s="14">
        <f>E40-E41</f>
        <v>-864750</v>
      </c>
      <c r="F42" s="14">
        <f>F40-F41</f>
        <v>334491</v>
      </c>
      <c r="G42" s="78" t="s">
        <v>60</v>
      </c>
      <c r="H42" s="78"/>
      <c r="I42" s="78"/>
      <c r="J42" s="12"/>
      <c r="K42" s="12"/>
    </row>
    <row r="43" spans="2:11" s="1" customFormat="1" ht="12.75" customHeight="1">
      <c r="B43" s="76" t="s">
        <v>61</v>
      </c>
      <c r="C43" s="76"/>
      <c r="D43" s="76"/>
      <c r="E43" s="90"/>
      <c r="F43" s="90"/>
      <c r="G43" s="76" t="s">
        <v>62</v>
      </c>
      <c r="H43" s="76"/>
      <c r="I43" s="76"/>
      <c r="J43" s="75">
        <f>'[2]KONAČAN BU I-XII 09'!$F$56</f>
        <v>286189</v>
      </c>
      <c r="K43" s="75">
        <v>237400</v>
      </c>
    </row>
    <row r="44" spans="2:11" s="1" customFormat="1" ht="12.75">
      <c r="B44" s="76"/>
      <c r="C44" s="76"/>
      <c r="D44" s="76"/>
      <c r="E44" s="90"/>
      <c r="F44" s="90"/>
      <c r="G44" s="76"/>
      <c r="H44" s="76"/>
      <c r="I44" s="76"/>
      <c r="J44" s="75"/>
      <c r="K44" s="75"/>
    </row>
    <row r="45" spans="2:11" s="1" customFormat="1" ht="24.75" customHeight="1">
      <c r="B45" s="74" t="s">
        <v>63</v>
      </c>
      <c r="C45" s="74"/>
      <c r="D45" s="74"/>
      <c r="E45" s="14">
        <f>'[3]TOKOVI GOT 31.12.09'!$C$40</f>
        <v>3246810</v>
      </c>
      <c r="F45" s="14">
        <v>3062137</v>
      </c>
      <c r="G45" s="71" t="s">
        <v>64</v>
      </c>
      <c r="H45" s="71"/>
      <c r="I45" s="71"/>
      <c r="J45" s="12"/>
      <c r="K45" s="12"/>
    </row>
    <row r="46" spans="2:11" s="1" customFormat="1" ht="28.5" customHeight="1">
      <c r="B46" s="74" t="s">
        <v>65</v>
      </c>
      <c r="C46" s="74"/>
      <c r="D46" s="74"/>
      <c r="E46" s="14">
        <f>'[3]TOKOVI GOT 31.12.09'!$C$44</f>
        <v>2289874</v>
      </c>
      <c r="F46" s="14">
        <f>'[3]TOKOVI GOT 31.12.09'!$D$44</f>
        <v>3595187</v>
      </c>
      <c r="G46" s="87" t="s">
        <v>66</v>
      </c>
      <c r="H46" s="87"/>
      <c r="I46" s="87"/>
      <c r="J46" s="12"/>
      <c r="K46" s="12"/>
    </row>
    <row r="47" spans="2:11" s="1" customFormat="1" ht="23.25" customHeight="1">
      <c r="B47" s="72" t="s">
        <v>51</v>
      </c>
      <c r="C47" s="72"/>
      <c r="D47" s="72"/>
      <c r="E47" s="14">
        <f>E45-E46</f>
        <v>956936</v>
      </c>
      <c r="F47" s="14">
        <f>F45-F46</f>
        <v>-533050</v>
      </c>
      <c r="G47" s="76" t="s">
        <v>67</v>
      </c>
      <c r="H47" s="76"/>
      <c r="I47" s="76"/>
      <c r="J47" s="12">
        <f>'[2]KONAČAN BU I-XII 09'!$F$65</f>
        <v>130914</v>
      </c>
      <c r="K47" s="12">
        <v>167809</v>
      </c>
    </row>
    <row r="48" spans="2:11" s="1" customFormat="1" ht="34.5" customHeight="1">
      <c r="B48" s="91" t="s">
        <v>68</v>
      </c>
      <c r="C48" s="91"/>
      <c r="D48" s="91"/>
      <c r="E48" s="15">
        <f>'[3]TOKOVI GOT 31.12.09'!$C$55</f>
        <v>7309827</v>
      </c>
      <c r="F48" s="15">
        <f>F35+F40+F45</f>
        <v>9360364</v>
      </c>
      <c r="G48" s="76" t="s">
        <v>69</v>
      </c>
      <c r="H48" s="76"/>
      <c r="I48" s="76"/>
      <c r="J48" s="12">
        <f>'[2]KONAČAN BU I-XII 09'!$F$69</f>
        <v>417103</v>
      </c>
      <c r="K48" s="12">
        <f>K43+K47</f>
        <v>405209</v>
      </c>
    </row>
    <row r="49" spans="2:11" s="1" customFormat="1" ht="35.25" customHeight="1">
      <c r="B49" s="91" t="s">
        <v>70</v>
      </c>
      <c r="C49" s="91"/>
      <c r="D49" s="91"/>
      <c r="E49" s="15">
        <f>'[3]TOKOVI GOT 31.12.09'!$C$56</f>
        <v>7313816</v>
      </c>
      <c r="F49" s="15">
        <f>F36+F41+F46</f>
        <v>9424987</v>
      </c>
      <c r="G49" s="87" t="s">
        <v>71</v>
      </c>
      <c r="H49" s="87"/>
      <c r="I49" s="87"/>
      <c r="J49" s="12"/>
      <c r="K49" s="12"/>
    </row>
    <row r="50" spans="2:11" s="1" customFormat="1" ht="32.25" customHeight="1">
      <c r="B50" s="71" t="s">
        <v>72</v>
      </c>
      <c r="C50" s="71"/>
      <c r="D50" s="71"/>
      <c r="E50" s="14">
        <f>-'[3]TOKOVI GOT 31.12.09'!$C$58</f>
        <v>-3989</v>
      </c>
      <c r="F50" s="14">
        <f>F48-F49</f>
        <v>-64623</v>
      </c>
      <c r="G50" s="87" t="s">
        <v>73</v>
      </c>
      <c r="H50" s="87"/>
      <c r="I50" s="87"/>
      <c r="J50" s="12"/>
      <c r="K50" s="12"/>
    </row>
    <row r="51" spans="2:11" s="1" customFormat="1" ht="15" customHeight="1">
      <c r="B51" s="76" t="s">
        <v>74</v>
      </c>
      <c r="C51" s="76"/>
      <c r="D51" s="76"/>
      <c r="E51" s="90">
        <f>'[3]TOKOVI GOT 31.12.09'!$C$59</f>
        <v>11588</v>
      </c>
      <c r="F51" s="90">
        <v>131620</v>
      </c>
      <c r="G51" s="87" t="s">
        <v>75</v>
      </c>
      <c r="H51" s="87"/>
      <c r="I51" s="87"/>
      <c r="J51" s="12"/>
      <c r="K51" s="12"/>
    </row>
    <row r="52" spans="2:11" s="1" customFormat="1" ht="28.5" customHeight="1">
      <c r="B52" s="76"/>
      <c r="C52" s="76"/>
      <c r="D52" s="76"/>
      <c r="E52" s="90"/>
      <c r="F52" s="90"/>
      <c r="G52" s="87" t="s">
        <v>76</v>
      </c>
      <c r="H52" s="87"/>
      <c r="I52" s="87"/>
      <c r="J52" s="12"/>
      <c r="K52" s="12"/>
    </row>
    <row r="53" spans="2:11" s="1" customFormat="1" ht="24" customHeight="1">
      <c r="B53" s="76" t="s">
        <v>77</v>
      </c>
      <c r="C53" s="76"/>
      <c r="D53" s="76"/>
      <c r="E53" s="90">
        <f>'[3]TOKOVI GOT 31.12.09'!$C$60</f>
        <v>20443</v>
      </c>
      <c r="F53" s="90">
        <v>67755</v>
      </c>
      <c r="G53" s="87" t="s">
        <v>78</v>
      </c>
      <c r="H53" s="87"/>
      <c r="I53" s="87"/>
      <c r="J53" s="12"/>
      <c r="K53" s="12"/>
    </row>
    <row r="54" spans="2:6" s="1" customFormat="1" ht="22.5" customHeight="1">
      <c r="B54" s="76"/>
      <c r="C54" s="76"/>
      <c r="D54" s="76"/>
      <c r="E54" s="90"/>
      <c r="F54" s="90"/>
    </row>
    <row r="55" spans="2:6" s="1" customFormat="1" ht="31.5" customHeight="1">
      <c r="B55" s="92" t="s">
        <v>79</v>
      </c>
      <c r="C55" s="92"/>
      <c r="D55" s="92"/>
      <c r="E55" s="14">
        <f>'[3]TOKOVI GOT 31.12.09'!$C$62</f>
        <v>15970</v>
      </c>
      <c r="F55" s="14">
        <v>123164</v>
      </c>
    </row>
    <row r="56" spans="2:6" s="1" customFormat="1" ht="12.75">
      <c r="B56" s="76" t="s">
        <v>80</v>
      </c>
      <c r="C56" s="76"/>
      <c r="D56" s="76"/>
      <c r="E56" s="93">
        <f>E50+E51+E53-E55</f>
        <v>12072</v>
      </c>
      <c r="F56" s="93">
        <f>F50+F51+F53-F55</f>
        <v>11588</v>
      </c>
    </row>
    <row r="57" spans="2:6" s="1" customFormat="1" ht="12.75">
      <c r="B57" s="76"/>
      <c r="C57" s="76"/>
      <c r="D57" s="76"/>
      <c r="E57" s="93"/>
      <c r="F57" s="93"/>
    </row>
    <row r="58" s="1" customFormat="1" ht="14.25" customHeight="1"/>
    <row r="59" spans="1:11" s="1" customFormat="1" ht="12.75">
      <c r="A59" s="69" t="s">
        <v>81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="1" customFormat="1" ht="7.5" customHeight="1" thickBot="1"/>
    <row r="61" spans="2:11" s="1" customFormat="1" ht="12" customHeight="1">
      <c r="B61" s="48" t="s">
        <v>105</v>
      </c>
      <c r="C61" s="49"/>
      <c r="D61" s="94">
        <v>2008</v>
      </c>
      <c r="E61" s="94"/>
      <c r="F61" s="94"/>
      <c r="G61" s="94"/>
      <c r="H61" s="94">
        <v>2009</v>
      </c>
      <c r="I61" s="94"/>
      <c r="J61" s="94"/>
      <c r="K61" s="94"/>
    </row>
    <row r="62" spans="2:11" s="1" customFormat="1" ht="12.75" customHeight="1" hidden="1">
      <c r="B62" s="80"/>
      <c r="C62" s="81"/>
      <c r="D62" s="42"/>
      <c r="E62" s="43"/>
      <c r="F62" s="43"/>
      <c r="G62" s="44"/>
      <c r="H62" s="42"/>
      <c r="I62" s="43"/>
      <c r="J62" s="43"/>
      <c r="K62" s="44"/>
    </row>
    <row r="63" spans="2:11" s="1" customFormat="1" ht="33.75" customHeight="1" thickBot="1">
      <c r="B63" s="82"/>
      <c r="C63" s="83"/>
      <c r="D63" s="45" t="s">
        <v>82</v>
      </c>
      <c r="E63" s="46" t="s">
        <v>83</v>
      </c>
      <c r="F63" s="46" t="s">
        <v>84</v>
      </c>
      <c r="G63" s="47" t="s">
        <v>85</v>
      </c>
      <c r="H63" s="45" t="s">
        <v>82</v>
      </c>
      <c r="I63" s="46" t="s">
        <v>83</v>
      </c>
      <c r="J63" s="46" t="s">
        <v>84</v>
      </c>
      <c r="K63" s="47" t="s">
        <v>85</v>
      </c>
    </row>
    <row r="64" spans="2:11" s="1" customFormat="1" ht="21.75" customHeight="1">
      <c r="B64" s="52" t="s">
        <v>86</v>
      </c>
      <c r="C64" s="53"/>
      <c r="D64" s="16">
        <v>374065</v>
      </c>
      <c r="E64" s="17"/>
      <c r="F64" s="17"/>
      <c r="G64" s="18">
        <f>D64+E64-F64</f>
        <v>374065</v>
      </c>
      <c r="H64" s="16">
        <f aca="true" t="shared" si="0" ref="H64:H73">G64</f>
        <v>374065</v>
      </c>
      <c r="I64" s="17"/>
      <c r="J64" s="17"/>
      <c r="K64" s="18">
        <f>H64+I64-J64</f>
        <v>374065</v>
      </c>
    </row>
    <row r="65" spans="2:11" s="1" customFormat="1" ht="21.75" customHeight="1">
      <c r="B65" s="52" t="s">
        <v>87</v>
      </c>
      <c r="C65" s="53"/>
      <c r="D65" s="19">
        <v>10152</v>
      </c>
      <c r="E65" s="20"/>
      <c r="F65" s="20"/>
      <c r="G65" s="21">
        <f aca="true" t="shared" si="1" ref="G65:G73">D65+E65-F65</f>
        <v>10152</v>
      </c>
      <c r="H65" s="19">
        <f t="shared" si="0"/>
        <v>10152</v>
      </c>
      <c r="I65" s="20"/>
      <c r="J65" s="20"/>
      <c r="K65" s="21">
        <f aca="true" t="shared" si="2" ref="K65:K72">H65+I65-J65</f>
        <v>10152</v>
      </c>
    </row>
    <row r="66" spans="2:11" s="1" customFormat="1" ht="21.75" customHeight="1">
      <c r="B66" s="52" t="s">
        <v>88</v>
      </c>
      <c r="C66" s="53"/>
      <c r="D66" s="19">
        <v>0</v>
      </c>
      <c r="E66" s="20"/>
      <c r="F66" s="20"/>
      <c r="G66" s="21">
        <f t="shared" si="1"/>
        <v>0</v>
      </c>
      <c r="H66" s="19">
        <f t="shared" si="0"/>
        <v>0</v>
      </c>
      <c r="I66" s="20"/>
      <c r="J66" s="20"/>
      <c r="K66" s="21">
        <f t="shared" si="2"/>
        <v>0</v>
      </c>
    </row>
    <row r="67" spans="2:11" s="1" customFormat="1" ht="21.75" customHeight="1">
      <c r="B67" s="52" t="s">
        <v>89</v>
      </c>
      <c r="C67" s="53"/>
      <c r="D67" s="19">
        <v>0</v>
      </c>
      <c r="E67" s="20"/>
      <c r="F67" s="20"/>
      <c r="G67" s="21">
        <f t="shared" si="1"/>
        <v>0</v>
      </c>
      <c r="H67" s="19">
        <f t="shared" si="0"/>
        <v>0</v>
      </c>
      <c r="I67" s="20"/>
      <c r="J67" s="20"/>
      <c r="K67" s="21">
        <f t="shared" si="2"/>
        <v>0</v>
      </c>
    </row>
    <row r="68" spans="2:11" s="1" customFormat="1" ht="21.75" customHeight="1">
      <c r="B68" s="52" t="s">
        <v>90</v>
      </c>
      <c r="C68" s="53"/>
      <c r="D68" s="19">
        <v>29337</v>
      </c>
      <c r="E68" s="20"/>
      <c r="F68" s="20"/>
      <c r="G68" s="21">
        <f t="shared" si="1"/>
        <v>29337</v>
      </c>
      <c r="H68" s="19">
        <f t="shared" si="0"/>
        <v>29337</v>
      </c>
      <c r="I68" s="20"/>
      <c r="J68" s="20"/>
      <c r="K68" s="21">
        <f t="shared" si="2"/>
        <v>29337</v>
      </c>
    </row>
    <row r="69" spans="2:11" s="1" customFormat="1" ht="21.75" customHeight="1">
      <c r="B69" s="52" t="s">
        <v>91</v>
      </c>
      <c r="C69" s="53"/>
      <c r="D69" s="19">
        <v>76587</v>
      </c>
      <c r="E69" s="20">
        <v>2373</v>
      </c>
      <c r="F69" s="20"/>
      <c r="G69" s="21">
        <f t="shared" si="1"/>
        <v>78960</v>
      </c>
      <c r="H69" s="19">
        <f>G69</f>
        <v>78960</v>
      </c>
      <c r="I69" s="20">
        <f>'[4]promene na kapitalu'!$N$22</f>
        <v>130158</v>
      </c>
      <c r="J69" s="20"/>
      <c r="K69" s="21">
        <f t="shared" si="2"/>
        <v>209118</v>
      </c>
    </row>
    <row r="70" spans="2:11" s="1" customFormat="1" ht="21.75" customHeight="1">
      <c r="B70" s="52" t="s">
        <v>92</v>
      </c>
      <c r="C70" s="53"/>
      <c r="D70" s="19">
        <v>621680</v>
      </c>
      <c r="E70" s="20">
        <v>405209</v>
      </c>
      <c r="F70" s="20">
        <v>250000</v>
      </c>
      <c r="G70" s="21">
        <f t="shared" si="1"/>
        <v>776889</v>
      </c>
      <c r="H70" s="19">
        <f t="shared" si="0"/>
        <v>776889</v>
      </c>
      <c r="I70" s="20">
        <f>'[4]promene na kapitalu'!$T$22</f>
        <v>417103</v>
      </c>
      <c r="J70" s="20">
        <f>'[4]promene na kapitalu'!$T$23</f>
        <v>400000</v>
      </c>
      <c r="K70" s="21">
        <f t="shared" si="2"/>
        <v>793992</v>
      </c>
    </row>
    <row r="71" spans="2:11" s="1" customFormat="1" ht="21.75" customHeight="1">
      <c r="B71" s="52" t="s">
        <v>93</v>
      </c>
      <c r="C71" s="53"/>
      <c r="D71" s="19">
        <v>0</v>
      </c>
      <c r="E71" s="20"/>
      <c r="F71" s="20"/>
      <c r="G71" s="21">
        <f t="shared" si="1"/>
        <v>0</v>
      </c>
      <c r="H71" s="19">
        <f t="shared" si="0"/>
        <v>0</v>
      </c>
      <c r="I71" s="20"/>
      <c r="J71" s="20"/>
      <c r="K71" s="21">
        <f t="shared" si="2"/>
        <v>0</v>
      </c>
    </row>
    <row r="72" spans="2:11" s="1" customFormat="1" ht="21.75" customHeight="1" thickBot="1">
      <c r="B72" s="54" t="s">
        <v>94</v>
      </c>
      <c r="C72" s="55"/>
      <c r="D72" s="32">
        <v>0</v>
      </c>
      <c r="E72" s="33"/>
      <c r="F72" s="33"/>
      <c r="G72" s="34">
        <f t="shared" si="1"/>
        <v>0</v>
      </c>
      <c r="H72" s="32">
        <f t="shared" si="0"/>
        <v>0</v>
      </c>
      <c r="I72" s="33"/>
      <c r="J72" s="33"/>
      <c r="K72" s="34">
        <f t="shared" si="2"/>
        <v>0</v>
      </c>
    </row>
    <row r="73" spans="2:11" s="1" customFormat="1" ht="13.5" thickBot="1">
      <c r="B73" s="56" t="s">
        <v>95</v>
      </c>
      <c r="C73" s="57"/>
      <c r="D73" s="38">
        <f>SUM(D64:D72)</f>
        <v>1111821</v>
      </c>
      <c r="E73" s="38">
        <f>SUM(E64:E72)</f>
        <v>407582</v>
      </c>
      <c r="F73" s="38">
        <f>SUM(F64:F72)</f>
        <v>250000</v>
      </c>
      <c r="G73" s="39">
        <f t="shared" si="1"/>
        <v>1269403</v>
      </c>
      <c r="H73" s="38">
        <f t="shared" si="0"/>
        <v>1269403</v>
      </c>
      <c r="I73" s="40">
        <f>SUM(I64:I72)</f>
        <v>547261</v>
      </c>
      <c r="J73" s="40">
        <f>SUM(J64:J72)</f>
        <v>400000</v>
      </c>
      <c r="K73" s="41">
        <f>H73+I73-J73</f>
        <v>1416664</v>
      </c>
    </row>
    <row r="74" spans="1:11" s="1" customFormat="1" ht="18" customHeight="1" thickBot="1">
      <c r="A74" s="22"/>
      <c r="B74" s="58" t="s">
        <v>96</v>
      </c>
      <c r="C74" s="59"/>
      <c r="D74" s="35"/>
      <c r="E74" s="36"/>
      <c r="F74" s="36"/>
      <c r="G74" s="37"/>
      <c r="H74" s="35"/>
      <c r="I74" s="36"/>
      <c r="J74" s="36"/>
      <c r="K74" s="37"/>
    </row>
    <row r="75" spans="1:11" s="1" customFormat="1" ht="20.25" customHeight="1">
      <c r="A75" s="95"/>
      <c r="B75" s="95"/>
      <c r="C75" s="23"/>
      <c r="D75" s="24"/>
      <c r="E75" s="24"/>
      <c r="F75" s="24"/>
      <c r="G75" s="24"/>
      <c r="H75" s="24"/>
      <c r="I75" s="24"/>
      <c r="J75" s="24"/>
      <c r="K75" s="24"/>
    </row>
    <row r="76" ht="13.5" thickBot="1"/>
    <row r="77" spans="2:11" ht="52.5" customHeight="1">
      <c r="B77" s="96" t="s">
        <v>103</v>
      </c>
      <c r="C77" s="96"/>
      <c r="D77" s="96"/>
      <c r="E77" s="96"/>
      <c r="F77" s="96"/>
      <c r="G77" s="96"/>
      <c r="H77" s="96"/>
      <c r="I77" s="96"/>
      <c r="J77" s="96"/>
      <c r="K77" s="96"/>
    </row>
    <row r="78" spans="2:11" s="29" customFormat="1" ht="53.25" customHeight="1">
      <c r="B78" s="100" t="s">
        <v>107</v>
      </c>
      <c r="C78" s="101"/>
      <c r="D78" s="101"/>
      <c r="E78" s="101"/>
      <c r="F78" s="101"/>
      <c r="G78" s="101"/>
      <c r="H78" s="101"/>
      <c r="I78" s="101"/>
      <c r="J78" s="101"/>
      <c r="K78" s="102"/>
    </row>
    <row r="79" spans="2:11" s="29" customFormat="1" ht="51" customHeight="1">
      <c r="B79" s="103" t="s">
        <v>108</v>
      </c>
      <c r="C79" s="104"/>
      <c r="D79" s="104"/>
      <c r="E79" s="104"/>
      <c r="F79" s="104"/>
      <c r="G79" s="104"/>
      <c r="H79" s="104"/>
      <c r="I79" s="104"/>
      <c r="J79" s="104"/>
      <c r="K79" s="105"/>
    </row>
    <row r="80" spans="2:11" ht="39" customHeight="1">
      <c r="B80" s="97" t="s">
        <v>97</v>
      </c>
      <c r="C80" s="97"/>
      <c r="D80" s="97"/>
      <c r="E80" s="97"/>
      <c r="F80" s="97"/>
      <c r="G80" s="97"/>
      <c r="H80" s="97"/>
      <c r="I80" s="97"/>
      <c r="J80" s="97"/>
      <c r="K80" s="97"/>
    </row>
    <row r="81" spans="2:11" ht="12.75" customHeight="1">
      <c r="B81" s="99" t="s">
        <v>101</v>
      </c>
      <c r="C81" s="99"/>
      <c r="D81" s="99"/>
      <c r="E81" s="99"/>
      <c r="F81" s="99"/>
      <c r="G81" s="99"/>
      <c r="H81" s="99"/>
      <c r="I81" s="99"/>
      <c r="J81" s="99"/>
      <c r="K81" s="99"/>
    </row>
    <row r="82" spans="2:11" ht="12.7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2.7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2.7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2.7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2.7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2.2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2:11" ht="24.75" customHeight="1">
      <c r="B89" s="98" t="s">
        <v>98</v>
      </c>
      <c r="C89" s="98"/>
      <c r="D89" s="98"/>
      <c r="E89" s="98"/>
      <c r="F89" s="98"/>
      <c r="G89" s="98"/>
      <c r="H89" s="98"/>
      <c r="I89" s="98"/>
      <c r="J89" s="98"/>
      <c r="K89" s="98"/>
    </row>
    <row r="90" spans="2:11" ht="12.75">
      <c r="B90" s="107" t="s">
        <v>109</v>
      </c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 ht="14.25" customHeight="1">
      <c r="B91" s="107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12.75" customHeight="1">
      <c r="B92" s="108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 ht="12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 ht="62.25" customHeight="1"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 ht="9.7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2:11" ht="12.75">
      <c r="B96" s="3"/>
      <c r="C96" s="3"/>
      <c r="D96" s="3"/>
      <c r="E96" s="3"/>
      <c r="F96" s="27"/>
      <c r="G96" s="3"/>
      <c r="H96" s="109" t="s">
        <v>99</v>
      </c>
      <c r="I96" s="109"/>
      <c r="J96" s="109"/>
      <c r="K96" s="109"/>
    </row>
    <row r="97" spans="2:11" ht="12.75">
      <c r="B97" s="3"/>
      <c r="C97" s="3"/>
      <c r="D97" s="3"/>
      <c r="E97" s="3"/>
      <c r="F97" s="27"/>
      <c r="G97" s="3"/>
      <c r="H97" s="110" t="s">
        <v>100</v>
      </c>
      <c r="I97" s="110"/>
      <c r="J97" s="110"/>
      <c r="K97" s="110"/>
    </row>
    <row r="98" spans="2:11" ht="9" customHeight="1">
      <c r="B98" s="3"/>
      <c r="C98" s="3"/>
      <c r="D98" s="3"/>
      <c r="E98" s="3"/>
      <c r="F98" s="27"/>
      <c r="G98" s="3"/>
      <c r="H98" s="28"/>
      <c r="I98" s="28"/>
      <c r="J98" s="28"/>
      <c r="K98" s="28"/>
    </row>
    <row r="99" spans="2:11" ht="12.75" customHeight="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 ht="20.2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 ht="24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 ht="65.25" customHeight="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</sheetData>
  <mergeCells count="134">
    <mergeCell ref="B99:K102"/>
    <mergeCell ref="B90:K91"/>
    <mergeCell ref="B92:K94"/>
    <mergeCell ref="H96:K96"/>
    <mergeCell ref="H97:K97"/>
    <mergeCell ref="B77:K77"/>
    <mergeCell ref="B80:K80"/>
    <mergeCell ref="B89:K89"/>
    <mergeCell ref="B81:K81"/>
    <mergeCell ref="B78:K78"/>
    <mergeCell ref="B79:K79"/>
    <mergeCell ref="A59:K59"/>
    <mergeCell ref="D61:G61"/>
    <mergeCell ref="H61:K61"/>
    <mergeCell ref="A75:B75"/>
    <mergeCell ref="B65:C65"/>
    <mergeCell ref="B66:C66"/>
    <mergeCell ref="B67:C67"/>
    <mergeCell ref="B68:C68"/>
    <mergeCell ref="B69:C69"/>
    <mergeCell ref="B70:C70"/>
    <mergeCell ref="B55:D55"/>
    <mergeCell ref="B56:D57"/>
    <mergeCell ref="E56:E57"/>
    <mergeCell ref="F56:F57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G39:I39"/>
    <mergeCell ref="B35:D35"/>
    <mergeCell ref="G35:I35"/>
    <mergeCell ref="B36:D36"/>
    <mergeCell ref="G36:I36"/>
    <mergeCell ref="F32:F34"/>
    <mergeCell ref="G32:I33"/>
    <mergeCell ref="J32:J33"/>
    <mergeCell ref="K32:K33"/>
    <mergeCell ref="G34:I34"/>
    <mergeCell ref="B27:D27"/>
    <mergeCell ref="B28:D28"/>
    <mergeCell ref="G27:I27"/>
    <mergeCell ref="B64:C64"/>
    <mergeCell ref="B61:C63"/>
    <mergeCell ref="G28:I28"/>
    <mergeCell ref="B30:F31"/>
    <mergeCell ref="G30:K31"/>
    <mergeCell ref="B32:D34"/>
    <mergeCell ref="E32:E34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  <mergeCell ref="B71:C71"/>
    <mergeCell ref="B72:C72"/>
    <mergeCell ref="B73:C73"/>
    <mergeCell ref="B74:C74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7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slobodan.subotic</cp:lastModifiedBy>
  <cp:lastPrinted>2009-07-04T12:08:30Z</cp:lastPrinted>
  <dcterms:created xsi:type="dcterms:W3CDTF">2007-02-12T13:02:25Z</dcterms:created>
  <dcterms:modified xsi:type="dcterms:W3CDTF">2010-07-13T12:14:42Z</dcterms:modified>
  <cp:category/>
  <cp:version/>
  <cp:contentType/>
  <cp:contentStatus/>
  <cp:revision>1</cp:revision>
</cp:coreProperties>
</file>