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5070" tabRatio="870" firstSheet="3" activeTab="3"/>
  </bookViews>
  <sheets>
    <sheet name="God izve. Tacka 4" sheetId="1" state="hidden" r:id="rId1"/>
    <sheet name="Tačka 2. prihod po delatnostima" sheetId="2" state="hidden" r:id="rId2"/>
    <sheet name="Privredna drustva (2)" sheetId="3" state="hidden" r:id="rId3"/>
    <sheet name="Godišnji o poslovanju ŽV 2010" sheetId="4" r:id="rId4"/>
    <sheet name="Fin izv ŽV 2010" sheetId="5" state="hidden" r:id="rId5"/>
    <sheet name="Izvod iz fin. izv. 2010 ŽV a.d " sheetId="6" state="hidden" r:id="rId6"/>
    <sheet name="APR Konso Fin izv ŽV 2010" sheetId="7" state="hidden" r:id="rId7"/>
    <sheet name="Izvod Konso Fin izv ŽV 2010" sheetId="8" state="hidden" r:id="rId8"/>
    <sheet name="Izveštaj o prom na kap 2010" sheetId="9" state="hidden" r:id="rId9"/>
    <sheet name="Sheet4" sheetId="10" state="hidden" r:id="rId10"/>
  </sheets>
  <definedNames>
    <definedName name="_xlnm.Print_Area" localSheetId="0">'God izve. Tacka 4'!$B$1:$N$27</definedName>
    <definedName name="_xlnm.Print_Area" localSheetId="5">'Izvod iz fin. izv. 2010 ŽV a.d '!$B$1:$K$96</definedName>
    <definedName name="_xlnm.Print_Area" localSheetId="7">'Izvod Konso Fin izv ŽV 2010'!$B$1:$K$105</definedName>
    <definedName name="_xlnm.Print_Area" localSheetId="2">'Privredna drustva (2)'!$B$1:$K$103</definedName>
  </definedNames>
  <calcPr fullCalcOnLoad="1"/>
</workbook>
</file>

<file path=xl/comments3.xml><?xml version="1.0" encoding="utf-8"?>
<comments xmlns="http://schemas.openxmlformats.org/spreadsheetml/2006/main">
  <authors>
    <author>ismail - [2010]</author>
  </authors>
  <commentList>
    <comment ref="H64" authorId="0">
      <text>
        <r>
          <rPr>
            <b/>
            <sz val="8"/>
            <rFont val="Tahoma"/>
            <family val="2"/>
          </rPr>
          <t>ismail - [2010]:</t>
        </r>
        <r>
          <rPr>
            <sz val="8"/>
            <rFont val="Tahoma"/>
            <family val="2"/>
          </rPr>
          <t xml:space="preserve">
Стање на почетку године се коригује саисправкама значајних грешака у текућој години</t>
        </r>
      </text>
    </comment>
  </commentList>
</comments>
</file>

<file path=xl/comments8.xml><?xml version="1.0" encoding="utf-8"?>
<comments xmlns="http://schemas.openxmlformats.org/spreadsheetml/2006/main">
  <authors>
    <author>ismail - [2010]</author>
  </authors>
  <commentList>
    <comment ref="H77" authorId="0">
      <text>
        <r>
          <rPr>
            <b/>
            <sz val="8"/>
            <rFont val="Tahoma"/>
            <family val="2"/>
          </rPr>
          <t>ismail - [2010]:</t>
        </r>
        <r>
          <rPr>
            <sz val="8"/>
            <rFont val="Tahoma"/>
            <family val="2"/>
          </rPr>
          <t xml:space="preserve">
Стање на почетку године се коригује саисправкама значајних грешака у текућој години</t>
        </r>
      </text>
    </comment>
  </commentList>
</comments>
</file>

<file path=xl/comments9.xml><?xml version="1.0" encoding="utf-8"?>
<comments xmlns="http://schemas.openxmlformats.org/spreadsheetml/2006/main">
  <authors>
    <author>ismail - [2010]</author>
  </authors>
  <commentList>
    <comment ref="H4" authorId="0">
      <text>
        <r>
          <rPr>
            <b/>
            <sz val="8"/>
            <rFont val="Tahoma"/>
            <family val="2"/>
          </rPr>
          <t>ismail - [2010]:</t>
        </r>
        <r>
          <rPr>
            <sz val="8"/>
            <rFont val="Tahoma"/>
            <family val="2"/>
          </rPr>
          <t xml:space="preserve">
Стање на почетку године се коригује саисправкама значајних грешака у текућој години</t>
        </r>
      </text>
    </comment>
  </commentList>
</comments>
</file>

<file path=xl/sharedStrings.xml><?xml version="1.0" encoding="utf-8"?>
<sst xmlns="http://schemas.openxmlformats.org/spreadsheetml/2006/main" count="1286" uniqueCount="542">
  <si>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</si>
  <si>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</si>
  <si>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</si>
  <si>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</si>
  <si>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</si>
  <si>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</si>
  <si>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</si>
  <si>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</si>
  <si>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</si>
  <si>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</si>
  <si>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</si>
  <si>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</si>
  <si>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</si>
  <si>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</si>
  <si>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</si>
  <si>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</si>
  <si>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</si>
  <si>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</si>
  <si>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</si>
  <si>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</si>
  <si>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</si>
  <si>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</si>
  <si>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</si>
  <si>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</si>
  <si>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</si>
  <si>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</si>
  <si>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</si>
  <si>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</si>
  <si>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</si>
  <si>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</si>
  <si>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</si>
  <si>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</si>
  <si>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</si>
  <si>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</si>
  <si>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</si>
  <si>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</si>
  <si>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</si>
  <si>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</si>
  <si>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</si>
  <si>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</si>
  <si>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</si>
  <si>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</si>
  <si>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</si>
  <si>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</si>
  <si>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</si>
  <si>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</si>
  <si>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</si>
  <si>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</si>
  <si>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</si>
  <si>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</si>
  <si>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</si>
  <si>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</si>
  <si>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</si>
  <si>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</si>
  <si>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</si>
  <si>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</si>
  <si>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</si>
  <si>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</si>
  <si>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</si>
  <si>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</si>
  <si>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</si>
  <si>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</si>
  <si>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</si>
  <si>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</si>
  <si>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</si>
  <si>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</si>
  <si>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</si>
  <si>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</si>
  <si>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</si>
  <si>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</si>
  <si>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</si>
  <si>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</si>
  <si>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</si>
  <si>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</si>
  <si>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</si>
  <si>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</si>
  <si>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</si>
  <si>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</si>
  <si>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</si>
  <si>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</si>
  <si>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</si>
  <si>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</si>
  <si>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</si>
  <si>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</si>
  <si>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</si>
  <si>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</si>
  <si>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</si>
  <si>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</si>
  <si>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</si>
  <si>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</si>
  <si>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</si>
  <si>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</si>
  <si>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</si>
  <si>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</si>
  <si>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</si>
  <si>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</si>
  <si>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</si>
  <si>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</si>
  <si>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</si>
  <si>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</si>
  <si>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</si>
  <si>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ИЗВОД ИЗ ФИНАНСИЈСКИХ ИЗВЕШТАЈА ЗА 2010.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</si>
  <si>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чл.3. Правилника о садржини и начину извештавања јсвних друштава и обавештаваеу о поседовању акција са правом гласа ("Службени гласник РС", бр. 100/2006), објављује се</t>
  </si>
  <si>
    <t>2009.</t>
  </si>
  <si>
    <t>2010.</t>
  </si>
  <si>
    <t>06999271</t>
  </si>
  <si>
    <t>Фабрика железничких возила "ЖЕЛВОЗ" а.д. Смедерево</t>
  </si>
  <si>
    <t>Милоша Великог бр.39  11300 Смедерево</t>
  </si>
  <si>
    <r>
      <t xml:space="preserve">Фабрика железничких возила </t>
    </r>
    <r>
      <rPr>
        <sz val="8"/>
        <rFont val="Calibri"/>
        <family val="2"/>
      </rPr>
      <t>"ЖЕЛВОЗ" a.д.</t>
    </r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</si>
  <si>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</si>
  <si>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</si>
  <si>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</si>
  <si>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(име и презиме директора)</t>
  </si>
  <si>
    <t>I OPŠTI PODACI</t>
  </si>
  <si>
    <t>1.Poslovno ime,  sedište i adresa:</t>
  </si>
  <si>
    <t xml:space="preserve">   MB i PIB:</t>
  </si>
  <si>
    <t>2. e-mail adresa:</t>
  </si>
  <si>
    <t xml:space="preserve">    WEB site:</t>
  </si>
  <si>
    <t>3. Broj i datum rešenja o upisu u registar privrednih subjekata:</t>
  </si>
  <si>
    <t>4. Delatnost (šifra i opis):</t>
  </si>
  <si>
    <t>5. Broj zaposlenih:</t>
  </si>
  <si>
    <t>6. Broj akcionara:</t>
  </si>
  <si>
    <t>7. Deset najvećih akcionara</t>
  </si>
  <si>
    <t>Akcionari</t>
  </si>
  <si>
    <t>Učešće u osnovnom kapitalu u %</t>
  </si>
  <si>
    <t xml:space="preserve">8. Vrednost osnovnog kapitala </t>
  </si>
  <si>
    <t xml:space="preserve">    CFI kod:</t>
  </si>
  <si>
    <t xml:space="preserve">    ISIN broj:</t>
  </si>
  <si>
    <t>10. Podaci o zavisnim društvima (do 5 najznačajnijih subjekata konsolidacije):</t>
  </si>
  <si>
    <t>Poslovno ime:</t>
  </si>
  <si>
    <t>Sedište i poslovna adresa:</t>
  </si>
  <si>
    <t>11. Poslovno ime, sedište i poslovna adresa revizorske kuće koja je revidirala poslednji finasijski izveštaj:</t>
  </si>
  <si>
    <t>12. Poslovno ime organizovanog tržišta na koje su uključene akcije:</t>
  </si>
  <si>
    <t>II PODACI O UPRAVI DRUŠTVA</t>
  </si>
  <si>
    <t>1. Navesti sve članove uprave</t>
  </si>
  <si>
    <t>Ime, prezime i prebivalište</t>
  </si>
  <si>
    <t>Obrazovanje i sadašnje zaposlenje</t>
  </si>
  <si>
    <t>(poslovno ime firme i radno mesto)</t>
  </si>
  <si>
    <t>Članstvo u UO ili NO drugih društava</t>
  </si>
  <si>
    <t>Isplaćeni neto iznos nadoknade</t>
  </si>
  <si>
    <t>Broj i % akcija koje poseduje u A.D. društvu</t>
  </si>
  <si>
    <t>2. Navesti sve članove nadzornog odbora</t>
  </si>
  <si>
    <t xml:space="preserve">3. Navesti da li uprava društva ima usvojen pisani kodeks ponašanja i web  site na kome je objavljen: </t>
  </si>
  <si>
    <t>III PODACI O POSLOVANJU DRUŠTVA</t>
  </si>
  <si>
    <t>1.Izveštaj uprave o realizaciji usvojene poslovne politike, sa navođenjem slučajeva i razloga za odstupanje, i drugim načelnim pitanjima koja se odnose na vođenje poslova:</t>
  </si>
  <si>
    <t xml:space="preserve">2. Analiza poslovanja (u hiljadama dinara)                                                                                         </t>
  </si>
  <si>
    <t>Ukupan prihod</t>
  </si>
  <si>
    <t>Ukupan rashod</t>
  </si>
  <si>
    <t>Rezultat poslovanja</t>
  </si>
  <si>
    <t>Prihod po delatnostima</t>
  </si>
  <si>
    <t>Opis osnovnih proizvoda i usluga sa posebnim osvrtom na solventnost, likvidnost, ekonomičnost, rentabilnost društva i njegovu tržišnu vrednost, kao efektima promene u pravnom položaju društva (statusne promene)</t>
  </si>
  <si>
    <t xml:space="preserve">Prinos na ukupni kapital </t>
  </si>
  <si>
    <t>(bruto dobit/ukupan kapital)</t>
  </si>
  <si>
    <t xml:space="preserve">Neto prinos na sopstveni kapital </t>
  </si>
  <si>
    <t>(neto dobit/akcijski kapital)</t>
  </si>
  <si>
    <t xml:space="preserve">Poslovni neto dobitak </t>
  </si>
  <si>
    <t>(posl. prihodi-posl. rashodi)</t>
  </si>
  <si>
    <t xml:space="preserve">Stepen zaduženosti </t>
  </si>
  <si>
    <t>(ukupne obaveze/poslovna pasiva)</t>
  </si>
  <si>
    <t>Likvidnost I stepena (obrtna sredstva/kratkoročne obaveze)</t>
  </si>
  <si>
    <t xml:space="preserve">Likvidnost II stepena </t>
  </si>
  <si>
    <t>(obrtna imovina-zalihe/kratkoročne obaveze)</t>
  </si>
  <si>
    <t xml:space="preserve">Neto obrtni kapital </t>
  </si>
  <si>
    <t xml:space="preserve">(obrtna imovina-kratkoročne obaveze) </t>
  </si>
  <si>
    <t>Cena akcija (najviša i najniža u izveštajnom periodu ako se trgovalo)</t>
  </si>
  <si>
    <t>Tržišna kapitalizacija 31.12.</t>
  </si>
  <si>
    <t>Dobitak po akciji</t>
  </si>
  <si>
    <t xml:space="preserve">Isplaćena dividenda za poslednje 3 godine, pojedinačno po godinama (po redovnoj i prioritetnoj akciji): </t>
  </si>
  <si>
    <t>3. Informacije o ostvarenjima društva po segmentima (formiranim na proizvodnoj i geografskoj osnovi), u skladu sa zahtevima MRS 14 i to:</t>
  </si>
  <si>
    <t>Prihod od prodaje eksternim kupcima</t>
  </si>
  <si>
    <t>Prihod od prodaje drugim segmentima u okviru istog društva</t>
  </si>
  <si>
    <t>Rezultati svakog segmenta</t>
  </si>
  <si>
    <t>Imovini i obavezama segmenata</t>
  </si>
  <si>
    <t>Glavni kupci i dobavljači (kupci koji učestvuju sa više od 10% u ukupnom prihodu društva, odnosno dobavljači koji učestvuju sa više od 10% u ukupnim obavezama društva prema dobavljačima)</t>
  </si>
  <si>
    <t>Način formiranja transfernih cena</t>
  </si>
  <si>
    <t>4. Navesti i objasniti svaku promenu veću od 10% u odnosu na prethodnu godinu u:</t>
  </si>
  <si>
    <t>Imovini i obavezama (po pozicijama datim u izvodu iz finansijskih izveštaja):</t>
  </si>
  <si>
    <r>
      <t>Neto dobitku/gubitku</t>
    </r>
    <r>
      <rPr>
        <sz val="8"/>
        <rFont val="Verdana"/>
        <family val="2"/>
      </rPr>
      <t xml:space="preserve">: </t>
    </r>
  </si>
  <si>
    <t>5. Navesti slučajeve kod kojih postoji   neizvesnost naplate prihoda ili mogućih budućih troškova koji mogu značajno uticati na finasijsku poziciju društva:</t>
  </si>
  <si>
    <t>6. Informacije o stanju (broj i %), sticanju, prodaji i poništenju sopstvenih akcija:</t>
  </si>
  <si>
    <t>7. Ulaganja u istraživanje i razvoj osnovne delatnosti, informacione tehnologije i ljudske resurse:</t>
  </si>
  <si>
    <t xml:space="preserve">8. Iznos, način formiranja i upotreba rezervi u poslednje dve godine: </t>
  </si>
  <si>
    <t>10. Ostale bitne promene podataka sadržanih u prospektu, a koji nisu napred navedeni:</t>
  </si>
  <si>
    <t>AKCIONARSKO DRUŠTVO FABRIKA ŽELEZNOČKIH VOZILA ŽELVOZ SMEDEREVO, MILOŠA VELIKOG 39</t>
  </si>
  <si>
    <t>35202 Opravka šinskih vozila</t>
  </si>
  <si>
    <t>Broj akcija na dan 31.12.2010</t>
  </si>
  <si>
    <t>9. Broj izdatih akcija na dan 31.12.2010:</t>
  </si>
  <si>
    <t>  </t>
  </si>
  <si>
    <t> Matični broj (JMB)</t>
  </si>
  <si>
    <t> 06999271</t>
  </si>
  <si>
    <t> Naziv</t>
  </si>
  <si>
    <t> FŽV ŽELVOZ AD SMEDEREVO</t>
  </si>
  <si>
    <t> Mesto</t>
  </si>
  <si>
    <t> Smederevo</t>
  </si>
  <si>
    <t> Adresa</t>
  </si>
  <si>
    <t> Miloša Velikog 39</t>
  </si>
  <si>
    <t> Opština</t>
  </si>
  <si>
    <t> Veličina za 2010. godinu (prema podacima za 2009. godinu)</t>
  </si>
  <si>
    <t> 3-Veliko</t>
  </si>
  <si>
    <t>  Bilans stanja sa stanjem na dan 31.12.2010. godine</t>
  </si>
  <si>
    <t>Naziv pozicije</t>
  </si>
  <si>
    <t>   AOP</t>
  </si>
  <si>
    <t> iznosi u 000 dinara</t>
  </si>
  <si>
    <t>Tekuća godina</t>
  </si>
  <si>
    <t>Prethodna godina</t>
  </si>
  <si>
    <t>A. STALNA IMOVINA (002+003+004+005+009)</t>
  </si>
  <si>
    <t>III. NEMATERIJALNA ULAGANJA</t>
  </si>
  <si>
    <t>IV. NEKRETNINE, POSTROJENJA, OPREMA I BIOLOSKA SREDSTVA (006+007+008)</t>
  </si>
  <si>
    <t>1. Nekretnine, postrojenja i oprema</t>
  </si>
  <si>
    <t>2. Investicione nekretnine</t>
  </si>
  <si>
    <t>V. DUGOROCNI FINANSIJSKI PLASMANI (010+011)</t>
  </si>
  <si>
    <t>1. Ucesca u kapitalu</t>
  </si>
  <si>
    <t>2. Ostali dugorocni finansijski plasmani</t>
  </si>
  <si>
    <t>B. OBRTNA IMOVINA (013+014+015)</t>
  </si>
  <si>
    <t>I. ZALIHE</t>
  </si>
  <si>
    <t>III. KRATKOROCNA POTRAZIVANJA, PLASMANI I GOTOVINA (016+017+018+019+020)</t>
  </si>
  <si>
    <t>1. Potrazivanja</t>
  </si>
  <si>
    <t>3. Kratkorocni finansijski plasmani</t>
  </si>
  <si>
    <t>4. Gotovinski ekvivalenti i gotovina</t>
  </si>
  <si>
    <t>Redovni godišnji finansijski izveštaj za 2010. godinu za obveznika revizije</t>
  </si>
  <si>
    <t>5. Porez na dodatu vrednost i aktivna vremenska razgranicenja</t>
  </si>
  <si>
    <t>G. POSLOVNA IMOVINA (001+012 +021)</t>
  </si>
  <si>
    <t>Dj. UKUPNA AKTIVA (022+023)</t>
  </si>
  <si>
    <t>E. VANBILANSNA AKTIVA</t>
  </si>
  <si>
    <t>A.KAPITAL (102+103+104+105+106-107+108-109-110)</t>
  </si>
  <si>
    <t>I. OSNOVNI KAPITAL</t>
  </si>
  <si>
    <t>III. REZERVE</t>
  </si>
  <si>
    <t>IV. REVALORIZACIONE REZERVE</t>
  </si>
  <si>
    <t>VII. NERASPOREDJENI DOBITAK</t>
  </si>
  <si>
    <t>VIII. GUBITAK</t>
  </si>
  <si>
    <t>B. DUGOROČNA REZERVISANJA I OBAVEZE (112+113+116)</t>
  </si>
  <si>
    <t>II. DUGOROČNE OBAVEZE (114+115)</t>
  </si>
  <si>
    <t>1. Dugoročni krediti</t>
  </si>
  <si>
    <t>2. Ostale dugoročne obaveze</t>
  </si>
  <si>
    <t>III. KRATKOROČNE OBAVEZE (117+118+119+120+121 +122)</t>
  </si>
  <si>
    <t>1. Kratkoročne finansijske obaveze</t>
  </si>
  <si>
    <t>3. Obaveze iz poslovanja</t>
  </si>
  <si>
    <t>4. Ostale kratkorocne obaveze</t>
  </si>
  <si>
    <t>5. Obaveze po osnovu poreza na dodatu vrednost i ostalih javnih prihoda i pasivna vremenska razgranicenja</t>
  </si>
  <si>
    <t>V. ODLOZENE PORESKE OBAVEZE</t>
  </si>
  <si>
    <t>G. UKUPNA PASIVA (101+111 +123)</t>
  </si>
  <si>
    <t>D. VANBILANSNA PASIVA</t>
  </si>
  <si>
    <t>  Bilans uspeha u periodu od 01.01.2010  do  31.12.2010. godine</t>
  </si>
  <si>
    <t>I. POSLOVNI PRIHODI (202+203+204-205+206)</t>
  </si>
  <si>
    <t>1. Prihodi od prodaje</t>
  </si>
  <si>
    <t>3. Povećanje vrednosti zaliha učinaka</t>
  </si>
  <si>
    <t>4. Smanjenje vrednosti zaliha učinaka</t>
  </si>
  <si>
    <t>5. Ostali poslovni prihodi</t>
  </si>
  <si>
    <t>II. POSLOVNI RASHODI (208 do 212)</t>
  </si>
  <si>
    <t>1. Nabavna vrednost prodate robe</t>
  </si>
  <si>
    <t>2. Troškovi materijala</t>
  </si>
  <si>
    <t>3. Troškovi zarada, naknada zarada i ostali lični rashodi</t>
  </si>
  <si>
    <t>4. Troškovi amortizacije i rezervisanja</t>
  </si>
  <si>
    <t>5. Ostali poslovni rashodi</t>
  </si>
  <si>
    <t>IV. POSLOVNI GUBITAK (207-201)</t>
  </si>
  <si>
    <t>V. FINANSIJSKI PRIHODI</t>
  </si>
  <si>
    <t>VI. FINANSIJSKI RASHODI</t>
  </si>
  <si>
    <t>VII. OSTALI PRIHODI</t>
  </si>
  <si>
    <t>VIII. OSTALI RASHODI</t>
  </si>
  <si>
    <t>X. GUBITAK IZ REDOVNOG POSLOVANJA PRE OPOREZIVANJA (214-213-215+216-217+218)</t>
  </si>
  <si>
    <t>XI. NETO DOBITAK POSLOVANJA KOJE SE OBUSTAVLJA</t>
  </si>
  <si>
    <t>B. DOBITAK PRE OPOREZIVANJA (219-220+221-222)</t>
  </si>
  <si>
    <t>V. GUBITAK PRE OPOREZIVANJA (220-219+222-221)</t>
  </si>
  <si>
    <t>DJ. NETO DOBITAK (223-224-225-226+227-228)</t>
  </si>
  <si>
    <t>E. NETO GUBITAK (224-223+225+226-227+228)</t>
  </si>
  <si>
    <t>  Izveštaj o tokovima gotovine  u periodu od 01.01.2010  do  31.12.2010. godine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</si>
  <si>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</si>
  <si>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</si>
  <si>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</si>
  <si>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</si>
  <si>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II. Odlivi gotovine iz poslovnih aktivnosti (1 do 5)</t>
  </si>
  <si>
    <t>1. Isplate dobavljačima i dati avansi</t>
  </si>
  <si>
    <t>2. Zarade, naknade zarada i ostali lični rashodi</t>
  </si>
  <si>
    <t>3. Plaćene kamate</t>
  </si>
  <si>
    <t>5. Plaćanja po osnovu ostalih javnih prihoda</t>
  </si>
  <si>
    <t>IV. Neto odliv gotovine iz poslovnih aktivnosti (II - I)</t>
  </si>
  <si>
    <t>I. Prilivi gotovine iz aktivnosti investiranja (1 do 5)</t>
  </si>
  <si>
    <t>1. Prodaja akcija i udela (neto prilivi)</t>
  </si>
  <si>
    <t>2. Prodaja nematerijalnih ulaganja, nekretnina, postrojenja, opreme i bioloških sredstava</t>
  </si>
  <si>
    <t>3. Ostali finanasijski plasmani (neto prilivi)</t>
  </si>
  <si>
    <t>II. Odlivi gotovine iz aktivnosti investiranja (1 do 3)</t>
  </si>
  <si>
    <t>2. Kupovina nematerijalnih ulaganja, nekretnina, postrojenja, opreme i bioloških sredstava</t>
  </si>
  <si>
    <t>III. Neto priliv gotovine iz aktivnosti investiranja (I - II)</t>
  </si>
  <si>
    <t>IV. Neto odliv gotovine iz aktivnosti investiranja (II - I)</t>
  </si>
  <si>
    <t>I. Prilivi gotovine iz aktivnosti finansiranja (1 do 3)</t>
  </si>
  <si>
    <t>2. Dugoročni i kratkoročni krediti (neto prilivi)</t>
  </si>
  <si>
    <t>II. Odlivi gotovine iz aktivnosti finansiranja (1 do 4)</t>
  </si>
  <si>
    <t>2. Dugoročni i kratkoročni krediti i ostale obaveze (neto odlivi)</t>
  </si>
  <si>
    <t>III. Neto priliv gotovine iz aktivnosti finansiranja (I - II)</t>
  </si>
  <si>
    <t>G. SVEGA PRILIVI GOTOVINE (301+313+325)</t>
  </si>
  <si>
    <t>D. SVEGA ODLIVI GOTOVINE (305+319+329)</t>
  </si>
  <si>
    <t>DJ. NETO PRILIVI GOTOVINE (336-337)</t>
  </si>
  <si>
    <t>E. NETO ODLIV GOTOVINE (337-336)</t>
  </si>
  <si>
    <t>ž. GOTOVINA NA POČETKU OBRAČUNSKOG PERIODA</t>
  </si>
  <si>
    <t>Z. POZITIVNE KURSNE RAZLIKE PO OSNOVU PRERAČUNA GOTOVINE</t>
  </si>
  <si>
    <t>I. NEGATIVNE KURSNE RAZLIKE PO OSNOVU PRERAČUNA GOTOVINE</t>
  </si>
  <si>
    <t>J. GOTOVINA NA KRAJU OBRAČUNSKOG PERIODA (338 - 339 + 340 +341 - 342)</t>
  </si>
  <si>
    <t>  Izvestaj o promenama na kapitalu  u periodu od 01.01.2010  do  31.12.2010. godine</t>
  </si>
  <si>
    <t>Stanje na dan 01.01. prethodne godine ______________ - Osnovni kapital (grupa 30 bez 309)</t>
  </si>
  <si>
    <t>Korigovano početno stanje na dan 01.01. prethodne godine ______________ (red.br. 1+2-3 ) - Osnovni kapital (grupa 30 bez 309)</t>
  </si>
  <si>
    <t>Stanje na dan 31.12. prethodne godine ______________ (red.br. 4+5-6 ) - Osnovni kapital (grupa 30 bez 309)</t>
  </si>
  <si>
    <t>Korigovano početno stanje na dan 01.01. tekuće godine ______________ (red.br. 7+8-9 ) - Osnovni kapital (grupa 30 bez 309)</t>
  </si>
  <si>
    <t>Ukupna povećanja u tekućoj godini - Osnovni kapital (grupa 30 bez 309)</t>
  </si>
  <si>
    <t>Stanje na dan 31.12. tekuće godine ______________ (red.br. 10+11-12) - Osnovni kapital (grupa 30 bez 309)</t>
  </si>
  <si>
    <t>Stanje na dan 01.01. prethodne godine ______________- Ostali kapital (račun 309)</t>
  </si>
  <si>
    <t>Korigovano početno stanje na dan 01.01. prethodne godine ______________ (red.br. 1+2-3 )- Ostali kapital (račun 309)</t>
  </si>
  <si>
    <t>Ukupna povećanja u prethodnoj godini- Ostali kapital (račun 309)</t>
  </si>
  <si>
    <t>Ukupna smanjenja u prethodnoj godini- Ostali kapital (račun 309)</t>
  </si>
  <si>
    <t>Stanje na dan 31.12. prethodne godine ______________ (red.br. 4+5-6 )- Ostali kapital (račun 309)</t>
  </si>
  <si>
    <t>Korigovano početno stanje na dan 01.01. tekuće godine ______________ (red.br. 7+8-9 )- Ostali kapital (račun 309)</t>
  </si>
  <si>
    <t>Ukupna povećanja u tekućoj godini- Ostali kapital (račun 309)</t>
  </si>
  <si>
    <t>Stanje na dan 31.12. tekuće godine ______________ (red.br. 10+11-12)- Ostali kapital (račun 309)</t>
  </si>
  <si>
    <t>Stanje na dan 01.01. prethodne godine ______________ - Rezerve (računi 321 i 322)</t>
  </si>
  <si>
    <t>Korigovano početno stanje na dan 01.01. prethodne godine ______________ (red.br. 1+2-3 ) - Rezerve (računi 321 i 322)</t>
  </si>
  <si>
    <t>Stanje na dan 31.12. prethodne godine ______________ (red.br. 4+5-6 ) - Rezerve (računi 321 i 322)</t>
  </si>
  <si>
    <t>Korigovano početno stanje na dan 01.01. tekuće godine ______________ (red.br. 7+8-9 ) - Rezerve (računi 321 i 322)</t>
  </si>
  <si>
    <t>Stanje na dan 31.12. tekuće godine ______________ (red.br. 10+11-12) - Rezerve (računi 321 i 322)</t>
  </si>
  <si>
    <t>Ispravka materijalno značajnih grešaka i promena računovodstvenih politika u prethodnoj godini - povećanje - Rezerve (računi 321 i 322)</t>
  </si>
  <si>
    <t>Ispravka materijalno značajnih grešaka i promena računovodstvenih politika u prethodnoj godini - smanjenje - Rezerve (računi 321 i 322)</t>
  </si>
  <si>
    <t>Ispravka materijalno značajnih grešaka i promena računovodstvenih politika u tekućoj godini - povećanje - Rezerve (računi 321 i 322)</t>
  </si>
  <si>
    <t>Ukupna povećanja u tekućoj godini - Rezerve (računi 321 i 322)</t>
  </si>
  <si>
    <t>Ukupna smanjenja u tekućoj godini - Rezerve (računi 321 i 322)</t>
  </si>
  <si>
    <t>Ukupna povećanja u prethodnoj godini - Rezerve (računi 321 i 322)</t>
  </si>
  <si>
    <t>Ukupna smanjenja u prethodnoj godini - Rezerve (računi 321 i 322)</t>
  </si>
  <si>
    <t>Stanje na dan 01.01. prethodne godine ______________- Gubitak iznad visine kapitala (grupa 29)</t>
  </si>
  <si>
    <t>Korigovano početno stanje na dan 01.01. prethodne godine ______________ (red.br. 1+2-3 )- Gubitak iznad visine kapitala (grupa 29)</t>
  </si>
  <si>
    <t>Ukupna smanjenja u prethodnoj godini- Gubitak iznad visine kapitala (grupa 29)</t>
  </si>
  <si>
    <t>Statistički aneks za 2010. godinu</t>
  </si>
  <si>
    <t>Opis</t>
  </si>
  <si>
    <t>  AOP</t>
  </si>
  <si>
    <t>1. Broj meseci poslovanja ( oznaka od 1 do 12 )</t>
  </si>
  <si>
    <t>2. Oznaka za veličinu ( oznaka od 1 do 3 )</t>
  </si>
  <si>
    <t>3. Oznakaza vlasništvo ( oznaka od 1 do 5 )</t>
  </si>
  <si>
    <t>4. Broj stranih (pravnih ili fizičkih) lica koja imaju učešće u kapitalu</t>
  </si>
  <si>
    <t>5. Prosečan broj zaposlenih na osnovu stanja krajem svakog meseca ( ceo broj)</t>
  </si>
  <si>
    <t> Opis</t>
  </si>
  <si>
    <t>AOP</t>
  </si>
  <si>
    <t>iznosi u 000 dinara</t>
  </si>
  <si>
    <t>Bruto</t>
  </si>
  <si>
    <t>Ispravka vrednosti</t>
  </si>
  <si>
    <t>Neto (kol. 4-5) </t>
  </si>
  <si>
    <t>  1.1. Stanje na početku godine</t>
  </si>
  <si>
    <t>  606</t>
  </si>
  <si>
    <t> 290.874</t>
  </si>
  <si>
    <t> 0</t>
  </si>
  <si>
    <t>  1.2. Povećanja (nabavke) u toku godine</t>
  </si>
  <si>
    <t>  607</t>
  </si>
  <si>
    <t> 39</t>
  </si>
  <si>
    <t>  1.5. Stanje na kraju godine (606+607-608+609)</t>
  </si>
  <si>
    <t>  610</t>
  </si>
  <si>
    <t> 290.913</t>
  </si>
  <si>
    <t>  2.1. Stanje na početku godine</t>
  </si>
  <si>
    <t>  611</t>
  </si>
  <si>
    <t> 3.407.205</t>
  </si>
  <si>
    <t> 1.625.630</t>
  </si>
  <si>
    <t> 1.781.575</t>
  </si>
  <si>
    <t>  2.2. Povećanje (nabavke) u toku godine</t>
  </si>
  <si>
    <t>  612</t>
  </si>
  <si>
    <t> 5.052</t>
  </si>
  <si>
    <t>  2.3. Smanjenje u toku godine</t>
  </si>
  <si>
    <t>  613</t>
  </si>
  <si>
    <t> 54.684</t>
  </si>
  <si>
    <t>  2.5. Stanje na kraju godine ( 611+612-613+614 )</t>
  </si>
  <si>
    <t>  615</t>
  </si>
  <si>
    <t> 3.357.573</t>
  </si>
  <si>
    <t> 1.731.943</t>
  </si>
  <si>
    <t>1. Zalihe materijala</t>
  </si>
  <si>
    <t>2. Nedovršena proizvodnja</t>
  </si>
  <si>
    <t>4. Roba</t>
  </si>
  <si>
    <t>6. Dati avansi</t>
  </si>
  <si>
    <t>7. SVEGA (616+617+618+619+620+621=013+014)</t>
  </si>
  <si>
    <t>1. Akcijski kapital</t>
  </si>
  <si>
    <t>u tome : strani kapital</t>
  </si>
  <si>
    <t>7. Ostali osnovni kapital</t>
  </si>
  <si>
    <t>SVEGA (623+625+627+629+630+631+632=102)</t>
  </si>
  <si>
    <t>1.1. Broj običnih akcija</t>
  </si>
  <si>
    <t>1.2. Nominalna vrednost običnih akcija - ukupno</t>
  </si>
  <si>
    <t>3. SVEGA - nominalna vrednost akcija ( 635+637=623)</t>
  </si>
  <si>
    <t>1. Potraživanja po osnovu prodaje ( stanje na kraju godine 639 &lt;= 016)</t>
  </si>
  <si>
    <t>2. Obaveze iz poslovanja ( stanje na kraju godine 640 &lt;= 119)</t>
  </si>
  <si>
    <t>3. Potraživanja u toku godine od društava za osiguranje za naknadu štete (dugovni promet bez početnog stanja )</t>
  </si>
  <si>
    <t>4. Porez na dodatu vrednost - prethodni porez (godišnji iznos po poreskim prijavama)</t>
  </si>
  <si>
    <t>5. Obaveze iz poslovanja ( potražni promet bez početnog stanja )</t>
  </si>
  <si>
    <t>6. Obaveze za neto zarade i naknade zarada ( potražni promet bez početnog stanja)</t>
  </si>
  <si>
    <t>7. Obaveze za porez na zarade i naknade zarada na teret zaposlenog ( potražni promet bez početnog stanja )</t>
  </si>
  <si>
    <t>8. Obaveze za doprinose na zarade i naknade zarada na teret zaposlenog (potražni promet bez početnog stanja )</t>
  </si>
  <si>
    <t>10. Obaveze prema fizičkim licima za naknade po ugovorima ( potražni promet bez početnog stanja )</t>
  </si>
  <si>
    <t>11. Obaveze za PDV (godišnji iznos po poreskim prijavama)</t>
  </si>
  <si>
    <t>12. Kontrolni zbir ( od 639 do 649 )</t>
  </si>
  <si>
    <t>1. Troškovi goriva i energije</t>
  </si>
  <si>
    <t>2. Troškovi zarada i naknada zarada ( bruto )</t>
  </si>
  <si>
    <t>3. Troškovi poreza i doprinosa na zarade i naknada zarada na teret poslodavca</t>
  </si>
  <si>
    <t>4. Troškovi naknada fizičkim licima ( bruto ) po osnovu ugovora</t>
  </si>
  <si>
    <t>5. Troškovi naknada članovima upravnog i nadzornog odbora ( bruto )</t>
  </si>
  <si>
    <t>6. Ostali lični rashodi i naknade</t>
  </si>
  <si>
    <t>7. Troškovi proizvodnih usluga</t>
  </si>
  <si>
    <t>8. Troškovi zakupnina</t>
  </si>
  <si>
    <t>11. Troškovi amortizacije</t>
  </si>
  <si>
    <t>12. Troškovi premija osiguranja</t>
  </si>
  <si>
    <t>13. Troškovi platnog prometa</t>
  </si>
  <si>
    <t>14. Troškovi članarina</t>
  </si>
  <si>
    <t>15. Troškovi poreza</t>
  </si>
  <si>
    <t>17. Rashodi kamata</t>
  </si>
  <si>
    <t>18. Rashodi kamata i deo finansijskih rashoda</t>
  </si>
  <si>
    <t>19. Rashodi kamata po kreditima od banaka i dfo</t>
  </si>
  <si>
    <t>20. Rashodi za humanitarne, kulturne, zdravstvene, obrazovne, naučne i verske namene, za zaštitu čovekove sredine i za sportske namene</t>
  </si>
  <si>
    <t>21. Kontrolni zbir ( od 651 do 670 )</t>
  </si>
  <si>
    <t>1. Prihodi od prodaje robe</t>
  </si>
  <si>
    <t>6. Prihodi od kamata</t>
  </si>
  <si>
    <t>7. Prihodi od kamata po računima i depozitima u bankama i ostalim finansijskim organizacijama</t>
  </si>
  <si>
    <t>9. Kontrolni zbir ( od 672 do 679 )</t>
  </si>
  <si>
    <t> Na osnovu podataka iz FI za 2010. godinu obveznik se razvrstao u </t>
  </si>
  <si>
    <t>3-Veliko</t>
  </si>
  <si>
    <t> Veličina obveznika utvrđena od strane APR - Registar finansijskih izveštaja i boniteta</t>
  </si>
  <si>
    <r>
      <t> </t>
    </r>
    <r>
      <rPr>
        <b/>
        <sz val="10"/>
        <rFont val="Arial"/>
        <family val="2"/>
      </rPr>
      <t>Podaci o obvezniku</t>
    </r>
  </si>
  <si>
    <r>
      <t>      </t>
    </r>
    <r>
      <rPr>
        <b/>
        <sz val="7.5"/>
        <rFont val="Arial"/>
        <family val="2"/>
      </rPr>
      <t>I. OPŠTI PODACI O PRAVNOM LICU ODNOSNO PREDUZETNIKU</t>
    </r>
  </si>
  <si>
    <r>
      <t>      </t>
    </r>
    <r>
      <rPr>
        <b/>
        <sz val="7.5"/>
        <rFont val="Arial"/>
        <family val="2"/>
      </rPr>
      <t>II. BRUTO PROMENE NEMATERIJALNIH ULAGANJA I NEKRETNINA, POSTROJENJA, OPREME I BIOLOŠKIH SREDSTAVA</t>
    </r>
  </si>
  <si>
    <r>
      <t> </t>
    </r>
    <r>
      <rPr>
        <b/>
        <sz val="10"/>
        <rFont val="Arial"/>
        <family val="2"/>
      </rPr>
      <t>VELIČINA KOJA SE PRIMENJUJE U 2011 GODINI  :  3-Veliko</t>
    </r>
  </si>
  <si>
    <t>zelvoz@zelvoz.co.rs</t>
  </si>
  <si>
    <t>http://www.zelvoz.co.rs/</t>
  </si>
  <si>
    <t>BD 73663/2010     05.07.2010</t>
  </si>
  <si>
    <t>Konzorcijum S.C.REMAR i S.C. Grampet S.A. Bukurest</t>
  </si>
  <si>
    <t>Želvoz a.d. Smederevo</t>
  </si>
  <si>
    <t>Akcionarski fond a.d. Beograd</t>
  </si>
  <si>
    <t>Arsenović Milica</t>
  </si>
  <si>
    <t>Branković Miodrag</t>
  </si>
  <si>
    <t>Tašić Kosta</t>
  </si>
  <si>
    <t>Mišević Milojko</t>
  </si>
  <si>
    <t>Milivojević Radomir</t>
  </si>
  <si>
    <t>Cenić Jovan</t>
  </si>
  <si>
    <t>Stojanović Ljubomir</t>
  </si>
  <si>
    <t>ESVUFR</t>
  </si>
  <si>
    <t>RSZVOZE99764</t>
  </si>
  <si>
    <t>Preduzeće za reviziju računovodstveni i finansijski konsalting "Euro  Audit"11000 Beograd, Bulevar despota Stefana 12/V</t>
  </si>
  <si>
    <t xml:space="preserve">Centralni registar depo i kliring hartija od vrednosti </t>
  </si>
  <si>
    <t>Miloš Janković JMBG: 0201968760012</t>
  </si>
  <si>
    <t>Aleksandar Đelić    JMBG: 1702970710327</t>
  </si>
  <si>
    <t>Hrbaček Verica, Beograd-Zemun, Karlovačka 43/I JMBG: 0502962179350</t>
  </si>
  <si>
    <t>Bactali Balgin, Bukurešt Rumunija Br. pasoša 09261791</t>
  </si>
  <si>
    <t>Chirovici Mihaela Br. pasoša 14937962 Rumunija</t>
  </si>
  <si>
    <t>Cornea Catalin, Br. pasoša 09607488 Rumunija</t>
  </si>
  <si>
    <t xml:space="preserve">Adrian Tacea Br. pasoša 10882962 Rumunija </t>
  </si>
  <si>
    <t>Alina Magdau, Hunedoara, Rumunija</t>
  </si>
  <si>
    <t>2010/2009</t>
  </si>
  <si>
    <t xml:space="preserve">Na nivou 6cifara dvojka </t>
  </si>
  <si>
    <t xml:space="preserve">Veće su za 411 miliona dinara jer je uzet kredit od Fonda za razvoj Republike Srbije. </t>
  </si>
  <si>
    <t>Obaveze za zarade i naknade zarada</t>
  </si>
  <si>
    <t>Veće su za 26% odnosno 245 mil. din.</t>
  </si>
  <si>
    <t>Obaveze za poreze, doprinose i druge dažbine</t>
  </si>
  <si>
    <t>Veće su za 6% odnosno 8,5mil. din.</t>
  </si>
  <si>
    <t>Povezana pravna lica 200</t>
  </si>
  <si>
    <t>Kupci u zemlji 202</t>
  </si>
  <si>
    <t>Kupci u inostranstvu 203</t>
  </si>
  <si>
    <t>Potraživanja od zaposlenih 221</t>
  </si>
  <si>
    <t xml:space="preserve">Veće su za1,6 miliona dinara jer </t>
  </si>
  <si>
    <t>Veće su za239 miliona dinara jer je povećano potraživanje od Železnica RS po osnovu remonta šinskih vozila po Programu Vlade finansiran iz sredstava Fonda za razvoj.</t>
  </si>
  <si>
    <t>Ostala Potraživanjaza od radnika  i drugih organizacija Fond za zdravstvo 228</t>
  </si>
  <si>
    <t>Kratkoročna  potraživanja, palasmani i gotovina su veća za 30,89% a najznačajnije je povećanje potraživanja od JP Železnice RS po osnovu remonta šinskih vozila po Programu Vlade za 2010 godinu.                    Kratkoročne obaveze beleže rast u odnosu na predhodnu godinu 27,34%. Najveći rast je zabeležen za kratkoročne obaveze po osnovu kredita za tekuću likvidnost od Fonda za razvoj RS i obaveze za zarade, poreze i doprinose.</t>
  </si>
  <si>
    <t>Prihod od prodaje robe 602</t>
  </si>
  <si>
    <t>Teretni vagoni  - domaće tržište 612001</t>
  </si>
  <si>
    <t xml:space="preserve">Usluge 322 </t>
  </si>
  <si>
    <t>Teretni vagoni  - ŽS 612011</t>
  </si>
  <si>
    <t>Putnički vagoni domaće tržište</t>
  </si>
  <si>
    <t>Putnički vagoni ŽS i elektromotorni voz 612010; 612200</t>
  </si>
  <si>
    <t>Ostali prihodi (zakup, prevoznine, topli obrok...)</t>
  </si>
  <si>
    <t>Povezana pravna lica 600+610</t>
  </si>
  <si>
    <t>Smanjenje zaliha 630 i 631</t>
  </si>
  <si>
    <t>Roba</t>
  </si>
  <si>
    <t>TK</t>
  </si>
  <si>
    <t>PK</t>
  </si>
  <si>
    <t>Usluge</t>
  </si>
  <si>
    <t>Ostalo</t>
  </si>
  <si>
    <t>Remont putničkih kola i elektro motornih vozova 428 mil. dina,  Remont teretnih kola  212 mil. dinara, Ostali prihodi od prodaje robe i usluga 122 mil. dinara</t>
  </si>
  <si>
    <t>Na osnovu člana 4. Pravilnika o sadržini i načinu izveštavanja javnih društava i obaveštenju o posedovanju akcija sa pravom glasa („Sl. Glasnik RS“, br. 100/2006 i 116/2006),</t>
  </si>
  <si>
    <t>"ŽELVOZ" D.O.O. Zaštitna radionica sa P.O. 11300 Smederevo, Miloša Velikog 39                             "ŽELVOZ" D.O.O. Ugostiteljstvo, trgovina i turizama sa P.O. 11300 Smederevo, Miloša Velikog 39                                                                                                                                                    "ŽELVOZ" D.O.O. Sportsko društvo ŽELEZNIČAR sa P.O. 11300 Smederevo, Miloša Velikog 39                              Železnička industrijska škola 11300 Smederevo, Miloša Velikog 39</t>
  </si>
  <si>
    <r>
      <t>9. Bitni poslovni događaji koji su se desili od dana bilansiranja do dana podnošenja  izveštaja:</t>
    </r>
    <r>
      <rPr>
        <i/>
        <sz val="8"/>
        <rFont val="Verdana"/>
        <family val="2"/>
      </rPr>
      <t xml:space="preserve">      Raskid ugovora o prodaji kapitala metodom javnog tendera FŽV Želvoz DOO zaključen 20.12.2007. god.            Odluka o restrukturiranju Br.10-1999/11-2149/02 od 15.06.2011 od Agencije za privatizaciju RS kojom se pokreće postupak restrukturiranja AKCIONARSKOG DRUŠTVA FABRIKA ŽELEZNIČKIH VOZILA </t>
    </r>
    <r>
      <rPr>
        <sz val="8"/>
        <rFont val="Calibri"/>
        <family val="2"/>
      </rPr>
      <t>"</t>
    </r>
    <r>
      <rPr>
        <i/>
        <sz val="8"/>
        <rFont val="Verdana"/>
        <family val="2"/>
      </rPr>
      <t>ŽELVOZ</t>
    </r>
    <r>
      <rPr>
        <sz val="8"/>
        <rFont val="Calibri"/>
        <family val="2"/>
      </rPr>
      <t>"</t>
    </r>
    <r>
      <rPr>
        <i/>
        <sz val="11.5"/>
        <rFont val="Verdana"/>
        <family val="2"/>
      </rPr>
      <t xml:space="preserve"> </t>
    </r>
    <r>
      <rPr>
        <i/>
        <sz val="8"/>
        <rFont val="Verdana"/>
        <family val="2"/>
      </rPr>
      <t>Miloša Velikog 39 Smederevo.                                                                                                                       I VANREDNA SKUPŠTINA AKCIONARA FŽV Želvoz a.d. održana 03.06.2011</t>
    </r>
  </si>
  <si>
    <t xml:space="preserve">Glavni kupaci: JP Železnice Srbije, Železnice Crne Gore, TONELI DOO LITIJA Slovenija                                    Najveći dobavljači su: TONELI DOO LITIJA Slovenija, JP Železnice Srbije, Elektromorava, Obnova company.                            </t>
  </si>
  <si>
    <r>
      <rPr>
        <b/>
        <sz val="8"/>
        <rFont val="Verdana"/>
        <family val="2"/>
      </rPr>
      <t>OBJAVLJUJE
GODIŠNJI IZVEŠTAJ O POSLOVANJU U 2010. GODINI</t>
    </r>
    <r>
      <rPr>
        <sz val="8"/>
        <rFont val="Verdana"/>
        <family val="2"/>
      </rPr>
      <t xml:space="preserve">
</t>
    </r>
  </si>
  <si>
    <t>GENERALNI DIREKTOR</t>
  </si>
  <si>
    <t>_______________________</t>
  </si>
  <si>
    <r>
      <t>III ЗАКЉУЧНО МИШЉЕЊЕ РЕВИЗОРА ЕУРОАУДИТ доо Београд О ФИНАНСИЈСКИМ ИЗВЕШТАЈИМА:  УЗДРЖАВАЈУЋЕ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</si>
  <si>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Увид се може извршити сваког радног дана од 09-15 часова у седишту друштва.</t>
  </si>
  <si>
    <t> Bilans stanja sa stanjem na dan 31.12.2010. godine</t>
  </si>
  <si>
    <t>II. GOODWILL</t>
  </si>
  <si>
    <t>6. Obaveze po osnovu poreza na dobitak</t>
  </si>
  <si>
    <t>1. Poreski rashod perioda</t>
  </si>
  <si>
    <t>3. Ostali finanasijski plasmani (neto odlivi)</t>
  </si>
  <si>
    <t>    AOP</t>
  </si>
  <si>
    <t>Ukupna povećanja u prethodnoj godini- Emisiona premija (račun 320)</t>
  </si>
  <si>
    <t>Stanje na dan 31.12. prethodne godine ______________ (red.br. 4+5-6 )- Emisiona premija (račun 320)</t>
  </si>
  <si>
    <t>Korigovano početno stanje na dan 01.01. tekuće godine ______________ (red.br. 7+8-9 )- Emisiona premija (račun 320)</t>
  </si>
  <si>
    <t>Ukupna smanjenja u tekućoj godini- Emisiona premija (račun 320)</t>
  </si>
  <si>
    <r>
      <t>      </t>
    </r>
    <r>
      <rPr>
        <b/>
        <sz val="7.5"/>
        <rFont val="Tahoma"/>
        <family val="2"/>
      </rPr>
      <t>I. OPŠTI PODACI O PRAVNOM LICU ODNOSNO PREDUZETNIKU</t>
    </r>
  </si>
  <si>
    <r>
      <t>      </t>
    </r>
    <r>
      <rPr>
        <b/>
        <sz val="7.5"/>
        <rFont val="Tahoma"/>
        <family val="2"/>
      </rPr>
      <t>II. BRUTO PROMENE NEMATERIJALNIH ULAGANJA I NEKRETNINA, POSTROJENJA, OPREME I BIOLOŠKIH SREDSTAVA</t>
    </r>
  </si>
  <si>
    <t> 367.708</t>
  </si>
  <si>
    <t>  1.3. Smanjenja u toku godine</t>
  </si>
  <si>
    <t>  608</t>
  </si>
  <si>
    <t> 19.592</t>
  </si>
  <si>
    <t> 348.155</t>
  </si>
  <si>
    <t> 3.604.628</t>
  </si>
  <si>
    <t> 1.690.189</t>
  </si>
  <si>
    <t> 1.914.439</t>
  </si>
  <si>
    <t> 5.531</t>
  </si>
  <si>
    <t> 61.833</t>
  </si>
  <si>
    <t> 3.548.326</t>
  </si>
  <si>
    <t> 1.858.137</t>
  </si>
  <si>
    <t>3. Gotovi proizvodi</t>
  </si>
  <si>
    <t>16. Troškovi doprinosa</t>
  </si>
  <si>
    <t>3. Prihodi po osnovu uslovljenih donacija</t>
  </si>
  <si>
    <t>ИЗВОД ИЗ КОНСОЛИДОВАНОГ ФИНАНСИЈСКИХ ИЗВЕШТАЈА ЗА 2010. ГОДИНУ</t>
  </si>
  <si>
    <t>07342748</t>
  </si>
  <si>
    <t>06873936</t>
  </si>
  <si>
    <t xml:space="preserve">Железничко-индустријска школа </t>
  </si>
  <si>
    <t>Ложионичка б.б. 11300 Смедерево</t>
  </si>
  <si>
    <t>17184326</t>
  </si>
  <si>
    <t>"ЖЕЛВОЗ" д.о.о. ЗАШТИТНА РАДИОНИЦА</t>
  </si>
  <si>
    <t>"ЖЕЛВОЗ"д.о.о. УГОСТИТЕЉСТВО, ТРГОВИНА И ТУРИЗАМ</t>
  </si>
  <si>
    <r>
      <t xml:space="preserve">Спортко друштво </t>
    </r>
    <r>
      <rPr>
        <sz val="8"/>
        <rFont val="Calibri"/>
        <family val="2"/>
      </rPr>
      <t>"</t>
    </r>
    <r>
      <rPr>
        <sz val="8"/>
        <rFont val="Arial"/>
        <family val="2"/>
      </rPr>
      <t>Железничар"</t>
    </r>
  </si>
  <si>
    <t>17108018</t>
  </si>
  <si>
    <t>340.03</t>
  </si>
  <si>
    <t>105.31</t>
  </si>
  <si>
    <t>217.78</t>
  </si>
  <si>
    <t>469.81</t>
  </si>
  <si>
    <t>366.8</t>
  </si>
  <si>
    <t>28.29</t>
  </si>
  <si>
    <t>597.34</t>
  </si>
  <si>
    <t>535.06</t>
  </si>
  <si>
    <t>184.21</t>
  </si>
  <si>
    <t>28.53</t>
  </si>
  <si>
    <t>127.14</t>
  </si>
  <si>
    <t>102.23</t>
  </si>
  <si>
    <t>948.77</t>
  </si>
  <si>
    <t>3.учешће у капиталу</t>
  </si>
  <si>
    <t>4. матични број:</t>
  </si>
  <si>
    <t>5. ПИБ:</t>
  </si>
  <si>
    <t>6. шифра делатности</t>
  </si>
  <si>
    <r>
      <t xml:space="preserve">
</t>
    </r>
    <r>
      <rPr>
        <sz val="8"/>
        <rFont val="Arial"/>
        <family val="2"/>
      </rPr>
      <t>Раскид уговора о продаји капитала методом јавног тендера ФЖВ Желвоз ДОО закључен 20.12.2007. год.                                 Одлука о реструктурирању Бр 10-1999/11-2149/02 од 15.06.2011 од Агенције за приватизацију РС којом се покреће поступак реструктурирање АКЦИОНАРСКОГ ДРУШТВА "ФАБРИКЕ ЖЕЛЕЗНИЧКИХ ВОЗИЛА ЖЕЛВОЗ" Милоша Великог 39. Смедерево                                                                                                                     I ВАНРЕДНА СКУПШТИНА АКЦИОНАРА ФЖВ Желвоз  a.д. одржана 03.06.2011</t>
    </r>
  </si>
  <si>
    <t>Ревалоризационе резерве</t>
  </si>
  <si>
    <t xml:space="preserve">    Новица Давидовић</t>
  </si>
  <si>
    <t>5. шифра делатности</t>
  </si>
  <si>
    <t>Ракид уговора о продаји капитала методом јавног тендера ФЖВ Желвоз ДОО закључен 20.12.2007. год.                                 Одлука о реструктурирању Бр 10-1999/11-2149/02 од 15.06.2011 од Агенције за приватизацију РС којом се покреће поступак реструктурирање АКЦИОНАРСКОГ ДРУШТВА "ФАБРИКЕ ЖЕЛЕЗНИЧКИХ ВОЗИЛА ЖЕЛВОЗ" Милоша Великог 39. Смедерево                                                                                                                     I ВАНРЕДНА СКУПШТИНА АКЦИОНАРА ФЖВ Желвоз  a.д. одржана 03.06.2011</t>
  </si>
  <si>
    <t>V МЕСТО И ВРЕМЕ ГДЕ СЕ МОЖЕ ИЗВРШИТИ УВИД У ФИНАНСИЈСКЕ ИЗВЕШТАЈЕ И ИЗВЕШТАЈ РЕВИЗОРА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</si>
</sst>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name val="Calibri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u val="single"/>
      <sz val="8"/>
      <color indexed="48"/>
      <name val="Arial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7.5"/>
      <name val="Arial"/>
      <family val="2"/>
    </font>
    <font>
      <b/>
      <sz val="7.5"/>
      <name val="Arial"/>
      <family val="2"/>
    </font>
    <font>
      <i/>
      <sz val="11.5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3" fontId="5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3" fontId="0" fillId="34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2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1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3" fontId="1" fillId="34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35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1" fillId="0" borderId="0" xfId="0" applyNumberFormat="1" applyFont="1" applyAlignment="1">
      <alignment/>
    </xf>
    <xf numFmtId="3" fontId="3" fillId="34" borderId="2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3" fontId="3" fillId="34" borderId="29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1" fillId="0" borderId="31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5" fillId="33" borderId="22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vertical="center" wrapText="1"/>
    </xf>
    <xf numFmtId="0" fontId="25" fillId="34" borderId="22" xfId="0" applyFont="1" applyFill="1" applyBorder="1" applyAlignment="1">
      <alignment horizontal="center" vertical="center" wrapText="1"/>
    </xf>
    <xf numFmtId="3" fontId="25" fillId="34" borderId="22" xfId="0" applyNumberFormat="1" applyFont="1" applyFill="1" applyBorder="1" applyAlignment="1">
      <alignment horizontal="right" vertical="center" wrapText="1"/>
    </xf>
    <xf numFmtId="0" fontId="25" fillId="34" borderId="22" xfId="0" applyFont="1" applyFill="1" applyBorder="1" applyAlignment="1">
      <alignment horizontal="right" vertical="center" wrapText="1"/>
    </xf>
    <xf numFmtId="0" fontId="0" fillId="34" borderId="22" xfId="0" applyFont="1" applyFill="1" applyBorder="1" applyAlignment="1">
      <alignment horizontal="right"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5" fillId="34" borderId="22" xfId="0" applyFont="1" applyFill="1" applyBorder="1" applyAlignment="1">
      <alignment horizontal="left" vertical="center" wrapText="1"/>
    </xf>
    <xf numFmtId="17" fontId="25" fillId="34" borderId="22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12" fillId="0" borderId="11" xfId="0" applyNumberFormat="1" applyFont="1" applyFill="1" applyBorder="1" applyAlignment="1">
      <alignment vertical="center" wrapText="1"/>
    </xf>
    <xf numFmtId="0" fontId="67" fillId="0" borderId="12" xfId="0" applyFont="1" applyFill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3" fontId="1" fillId="0" borderId="19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0" fillId="0" borderId="39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9" fillId="0" borderId="35" xfId="0" applyFont="1" applyFill="1" applyBorder="1" applyAlignment="1">
      <alignment horizontal="right" vertical="center" wrapText="1"/>
    </xf>
    <xf numFmtId="0" fontId="19" fillId="0" borderId="36" xfId="0" applyFont="1" applyFill="1" applyBorder="1" applyAlignment="1">
      <alignment horizontal="right" vertical="center" wrapText="1"/>
    </xf>
    <xf numFmtId="0" fontId="19" fillId="0" borderId="41" xfId="0" applyFont="1" applyFill="1" applyBorder="1" applyAlignment="1">
      <alignment horizontal="right" vertical="center" wrapText="1"/>
    </xf>
    <xf numFmtId="0" fontId="19" fillId="0" borderId="37" xfId="0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righ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8" fillId="0" borderId="35" xfId="53" applyBorder="1" applyAlignment="1" applyProtection="1">
      <alignment horizontal="center" vertical="center" wrapText="1"/>
      <protection/>
    </xf>
    <xf numFmtId="0" fontId="8" fillId="0" borderId="37" xfId="53" applyBorder="1" applyAlignment="1" applyProtection="1">
      <alignment horizontal="center" vertical="center" wrapText="1"/>
      <protection/>
    </xf>
    <xf numFmtId="0" fontId="21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0" fontId="19" fillId="0" borderId="38" xfId="0" applyFont="1" applyBorder="1" applyAlignment="1">
      <alignment horizontal="center" wrapText="1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18" fillId="0" borderId="39" xfId="0" applyFont="1" applyBorder="1" applyAlignment="1">
      <alignment horizontal="justify" vertical="center" wrapText="1"/>
    </xf>
    <xf numFmtId="0" fontId="18" fillId="0" borderId="40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184" fontId="19" fillId="0" borderId="35" xfId="0" applyNumberFormat="1" applyFont="1" applyBorder="1" applyAlignment="1">
      <alignment horizontal="right" vertical="center" wrapText="1"/>
    </xf>
    <xf numFmtId="184" fontId="19" fillId="0" borderId="36" xfId="0" applyNumberFormat="1" applyFont="1" applyBorder="1" applyAlignment="1">
      <alignment horizontal="right" vertical="center" wrapText="1"/>
    </xf>
    <xf numFmtId="184" fontId="19" fillId="0" borderId="41" xfId="0" applyNumberFormat="1" applyFont="1" applyBorder="1" applyAlignment="1">
      <alignment horizontal="right" vertical="center" wrapText="1"/>
    </xf>
    <xf numFmtId="184" fontId="19" fillId="0" borderId="37" xfId="0" applyNumberFormat="1" applyFont="1" applyBorder="1" applyAlignment="1">
      <alignment horizontal="right" vertical="center" wrapText="1"/>
    </xf>
    <xf numFmtId="184" fontId="19" fillId="0" borderId="38" xfId="0" applyNumberFormat="1" applyFont="1" applyBorder="1" applyAlignment="1">
      <alignment horizontal="right" vertical="center" wrapText="1"/>
    </xf>
    <xf numFmtId="184" fontId="19" fillId="0" borderId="21" xfId="0" applyNumberFormat="1" applyFont="1" applyBorder="1" applyAlignment="1">
      <alignment horizontal="right" vertical="center" wrapText="1"/>
    </xf>
    <xf numFmtId="0" fontId="20" fillId="0" borderId="35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0" fontId="19" fillId="0" borderId="36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center" wrapText="1"/>
    </xf>
    <xf numFmtId="0" fontId="19" fillId="0" borderId="38" xfId="0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 wrapText="1"/>
    </xf>
    <xf numFmtId="184" fontId="19" fillId="0" borderId="39" xfId="0" applyNumberFormat="1" applyFont="1" applyBorder="1" applyAlignment="1">
      <alignment horizontal="right" vertical="center" wrapText="1"/>
    </xf>
    <xf numFmtId="184" fontId="19" fillId="0" borderId="40" xfId="0" applyNumberFormat="1" applyFont="1" applyBorder="1" applyAlignment="1">
      <alignment horizontal="right" vertical="center" wrapText="1"/>
    </xf>
    <xf numFmtId="184" fontId="19" fillId="0" borderId="25" xfId="0" applyNumberFormat="1" applyFont="1" applyBorder="1" applyAlignment="1">
      <alignment horizontal="righ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25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 indent="1"/>
    </xf>
    <xf numFmtId="0" fontId="18" fillId="0" borderId="41" xfId="0" applyFont="1" applyBorder="1" applyAlignment="1">
      <alignment horizontal="left" vertical="center" wrapText="1" indent="1"/>
    </xf>
    <xf numFmtId="0" fontId="18" fillId="0" borderId="42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18" fillId="0" borderId="43" xfId="0" applyFont="1" applyBorder="1" applyAlignment="1">
      <alignment horizontal="left" vertical="center" wrapText="1" indent="1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left" vertical="center" wrapText="1" indent="1"/>
    </xf>
    <xf numFmtId="0" fontId="18" fillId="0" borderId="42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3" fontId="21" fillId="0" borderId="39" xfId="0" applyNumberFormat="1" applyFont="1" applyBorder="1" applyAlignment="1">
      <alignment horizontal="right" vertical="center" wrapText="1"/>
    </xf>
    <xf numFmtId="0" fontId="21" fillId="0" borderId="40" xfId="0" applyFont="1" applyBorder="1" applyAlignment="1">
      <alignment horizontal="right" vertical="center" wrapText="1"/>
    </xf>
    <xf numFmtId="0" fontId="21" fillId="0" borderId="25" xfId="0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0" fontId="19" fillId="0" borderId="4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69" fillId="34" borderId="0" xfId="0" applyFont="1" applyFill="1" applyAlignment="1">
      <alignment vertical="center" wrapText="1"/>
    </xf>
    <xf numFmtId="0" fontId="69" fillId="34" borderId="44" xfId="0" applyFont="1" applyFill="1" applyBorder="1" applyAlignment="1">
      <alignment vertical="center" wrapText="1"/>
    </xf>
    <xf numFmtId="0" fontId="69" fillId="34" borderId="45" xfId="0" applyFont="1" applyFill="1" applyBorder="1" applyAlignment="1">
      <alignment vertical="center" wrapText="1"/>
    </xf>
    <xf numFmtId="0" fontId="22" fillId="34" borderId="46" xfId="0" applyFont="1" applyFill="1" applyBorder="1" applyAlignment="1">
      <alignment vertical="center" wrapText="1"/>
    </xf>
    <xf numFmtId="0" fontId="22" fillId="34" borderId="47" xfId="0" applyFont="1" applyFill="1" applyBorder="1" applyAlignment="1">
      <alignment vertical="center" wrapText="1"/>
    </xf>
    <xf numFmtId="0" fontId="22" fillId="34" borderId="29" xfId="0" applyFont="1" applyFill="1" applyBorder="1" applyAlignment="1">
      <alignment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vertical="center" wrapText="1"/>
    </xf>
    <xf numFmtId="0" fontId="0" fillId="33" borderId="4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horizontal="right" vertical="center" wrapText="1"/>
    </xf>
    <xf numFmtId="0" fontId="0" fillId="33" borderId="47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3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6" fillId="33" borderId="46" xfId="0" applyFont="1" applyFill="1" applyBorder="1" applyAlignment="1">
      <alignment vertical="center" wrapText="1"/>
    </xf>
    <xf numFmtId="0" fontId="26" fillId="33" borderId="47" xfId="0" applyFont="1" applyFill="1" applyBorder="1" applyAlignment="1">
      <alignment vertical="center" wrapText="1"/>
    </xf>
    <xf numFmtId="0" fontId="26" fillId="33" borderId="29" xfId="0" applyFont="1" applyFill="1" applyBorder="1" applyAlignment="1">
      <alignment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25" fillId="33" borderId="49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vertical="center" wrapText="1"/>
    </xf>
    <xf numFmtId="0" fontId="25" fillId="33" borderId="49" xfId="0" applyFont="1" applyFill="1" applyBorder="1" applyAlignment="1">
      <alignment vertical="center" wrapText="1"/>
    </xf>
    <xf numFmtId="0" fontId="25" fillId="33" borderId="46" xfId="0" applyFont="1" applyFill="1" applyBorder="1" applyAlignment="1">
      <alignment horizontal="right" vertical="center" wrapText="1"/>
    </xf>
    <xf numFmtId="0" fontId="25" fillId="33" borderId="47" xfId="0" applyFont="1" applyFill="1" applyBorder="1" applyAlignment="1">
      <alignment horizontal="right" vertical="center" wrapText="1"/>
    </xf>
    <xf numFmtId="0" fontId="25" fillId="33" borderId="29" xfId="0" applyFont="1" applyFill="1" applyBorder="1" applyAlignment="1">
      <alignment horizontal="right" vertical="center" wrapText="1"/>
    </xf>
    <xf numFmtId="0" fontId="27" fillId="34" borderId="46" xfId="0" applyFont="1" applyFill="1" applyBorder="1" applyAlignment="1">
      <alignment vertical="center" wrapText="1"/>
    </xf>
    <xf numFmtId="0" fontId="27" fillId="34" borderId="47" xfId="0" applyFont="1" applyFill="1" applyBorder="1" applyAlignment="1">
      <alignment vertical="center" wrapText="1"/>
    </xf>
    <xf numFmtId="0" fontId="27" fillId="34" borderId="29" xfId="0" applyFont="1" applyFill="1" applyBorder="1" applyAlignment="1">
      <alignment vertical="center" wrapText="1"/>
    </xf>
    <xf numFmtId="0" fontId="70" fillId="34" borderId="0" xfId="0" applyFont="1" applyFill="1" applyAlignment="1">
      <alignment vertical="center" wrapText="1"/>
    </xf>
    <xf numFmtId="0" fontId="70" fillId="34" borderId="44" xfId="0" applyFont="1" applyFill="1" applyBorder="1" applyAlignment="1">
      <alignment vertical="center" wrapText="1"/>
    </xf>
    <xf numFmtId="0" fontId="70" fillId="34" borderId="4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0" fontId="11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elvoz.co.rs/" TargetMode="External" /><Relationship Id="rId2" Type="http://schemas.openxmlformats.org/officeDocument/2006/relationships/hyperlink" Target="mailto:zelvoz@zelvoz.co.rs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zoomScale="120" zoomScaleNormal="120" zoomScaleSheetLayoutView="100" zoomScalePageLayoutView="0" workbookViewId="0" topLeftCell="B13">
      <selection activeCell="H31" sqref="H31"/>
    </sheetView>
  </sheetViews>
  <sheetFormatPr defaultColWidth="9.140625" defaultRowHeight="12.75"/>
  <cols>
    <col min="1" max="1" width="9.140625" style="39" customWidth="1"/>
    <col min="2" max="2" width="11.28125" style="39" customWidth="1"/>
    <col min="3" max="6" width="9.140625" style="39" customWidth="1"/>
    <col min="7" max="9" width="9.140625" style="95" customWidth="1"/>
    <col min="10" max="13" width="9.140625" style="39" customWidth="1"/>
    <col min="14" max="15" width="10.7109375" style="39" customWidth="1"/>
    <col min="16" max="16384" width="9.140625" style="39" customWidth="1"/>
  </cols>
  <sheetData>
    <row r="1" spans="2:15" ht="41.25" customHeight="1">
      <c r="B1" s="137" t="s">
        <v>102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9"/>
    </row>
    <row r="2" spans="2:15" ht="11.25">
      <c r="B2" s="138" t="s">
        <v>101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45"/>
    </row>
    <row r="3" spans="2:15" ht="11.25">
      <c r="B3" s="139" t="s">
        <v>106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45"/>
    </row>
    <row r="4" spans="2:15" ht="7.5" customHeight="1">
      <c r="B4" s="70"/>
      <c r="C4" s="70"/>
      <c r="D4" s="71"/>
      <c r="E4" s="71"/>
      <c r="F4" s="72"/>
      <c r="G4" s="73"/>
      <c r="H4" s="73"/>
      <c r="I4" s="73"/>
      <c r="J4" s="72"/>
      <c r="K4" s="74"/>
      <c r="L4" s="74"/>
      <c r="M4" s="72"/>
      <c r="N4" s="72"/>
      <c r="O4" s="72"/>
    </row>
    <row r="5" spans="2:15" ht="11.25">
      <c r="B5" s="135" t="s">
        <v>4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75"/>
    </row>
    <row r="6" spans="2:15" ht="4.5" customHeight="1">
      <c r="B6" s="76"/>
      <c r="C6" s="76"/>
      <c r="D6" s="76"/>
      <c r="E6" s="76"/>
      <c r="F6" s="76"/>
      <c r="G6" s="77"/>
      <c r="H6" s="77"/>
      <c r="I6" s="77"/>
      <c r="J6" s="76"/>
      <c r="K6" s="76"/>
      <c r="L6" s="76"/>
      <c r="M6" s="76"/>
      <c r="N6" s="76"/>
      <c r="O6" s="76"/>
    </row>
    <row r="7" spans="2:15" ht="11.25">
      <c r="B7" s="136" t="s">
        <v>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78"/>
    </row>
    <row r="8" spans="2:15" ht="11.25">
      <c r="B8" s="141" t="s">
        <v>6</v>
      </c>
      <c r="C8" s="141"/>
      <c r="D8" s="141"/>
      <c r="E8" s="30" t="s">
        <v>103</v>
      </c>
      <c r="F8" s="30" t="s">
        <v>104</v>
      </c>
      <c r="G8" s="63" t="s">
        <v>443</v>
      </c>
      <c r="H8" s="63"/>
      <c r="I8" s="63"/>
      <c r="J8" s="141" t="s">
        <v>7</v>
      </c>
      <c r="K8" s="141"/>
      <c r="L8" s="141"/>
      <c r="M8" s="30" t="s">
        <v>103</v>
      </c>
      <c r="N8" s="30" t="s">
        <v>104</v>
      </c>
      <c r="O8" s="63"/>
    </row>
    <row r="9" spans="2:15" ht="11.25">
      <c r="B9" s="142" t="s">
        <v>8</v>
      </c>
      <c r="C9" s="142"/>
      <c r="D9" s="142"/>
      <c r="E9" s="79">
        <f>SUM(E10:E17)</f>
        <v>2195879</v>
      </c>
      <c r="F9" s="79">
        <f>SUM(F10:F17)</f>
        <v>2146315</v>
      </c>
      <c r="G9" s="80">
        <f>F9/E9*100</f>
        <v>97.74286288087822</v>
      </c>
      <c r="H9" s="80"/>
      <c r="I9" s="80"/>
      <c r="J9" s="142" t="s">
        <v>9</v>
      </c>
      <c r="K9" s="142"/>
      <c r="L9" s="142"/>
      <c r="M9" s="81">
        <f>SUM(M10:M17)</f>
        <v>743237</v>
      </c>
      <c r="N9" s="81">
        <f>SUM(N10:N17)</f>
        <v>554182</v>
      </c>
      <c r="O9" s="80">
        <f>N9/M9*100</f>
        <v>74.56329542259064</v>
      </c>
    </row>
    <row r="10" spans="2:15" ht="11.25">
      <c r="B10" s="140" t="s">
        <v>10</v>
      </c>
      <c r="C10" s="142"/>
      <c r="D10" s="142"/>
      <c r="E10" s="79"/>
      <c r="F10" s="79"/>
      <c r="G10" s="80"/>
      <c r="H10" s="82"/>
      <c r="I10" s="82"/>
      <c r="J10" s="143" t="s">
        <v>74</v>
      </c>
      <c r="K10" s="144"/>
      <c r="L10" s="145"/>
      <c r="M10" s="81">
        <v>366596</v>
      </c>
      <c r="N10" s="81">
        <v>611459</v>
      </c>
      <c r="O10" s="80"/>
    </row>
    <row r="11" spans="2:15" ht="11.25">
      <c r="B11" s="146" t="s">
        <v>11</v>
      </c>
      <c r="C11" s="146"/>
      <c r="D11" s="146"/>
      <c r="E11" s="79"/>
      <c r="F11" s="79"/>
      <c r="G11" s="80"/>
      <c r="H11" s="80"/>
      <c r="I11" s="80"/>
      <c r="J11" s="140" t="s">
        <v>12</v>
      </c>
      <c r="K11" s="140"/>
      <c r="L11" s="140"/>
      <c r="M11" s="81"/>
      <c r="N11" s="81"/>
      <c r="O11" s="80"/>
    </row>
    <row r="12" spans="2:15" ht="11.25">
      <c r="B12" s="140" t="s">
        <v>13</v>
      </c>
      <c r="C12" s="140"/>
      <c r="D12" s="140"/>
      <c r="E12" s="79">
        <v>290874</v>
      </c>
      <c r="F12" s="79">
        <v>290913</v>
      </c>
      <c r="G12" s="80">
        <f aca="true" t="shared" si="0" ref="G12:G26">F12/E12*100</f>
        <v>100.013407867324</v>
      </c>
      <c r="H12" s="80"/>
      <c r="I12" s="80"/>
      <c r="J12" s="140" t="s">
        <v>14</v>
      </c>
      <c r="K12" s="140"/>
      <c r="L12" s="140"/>
      <c r="M12" s="81">
        <v>1573</v>
      </c>
      <c r="N12" s="81">
        <v>1573</v>
      </c>
      <c r="O12" s="80">
        <f aca="true" t="shared" si="1" ref="O12:O26">N12/M12*100</f>
        <v>100</v>
      </c>
    </row>
    <row r="13" spans="2:15" ht="11.25">
      <c r="B13" s="158" t="s">
        <v>58</v>
      </c>
      <c r="C13" s="140"/>
      <c r="D13" s="140"/>
      <c r="E13" s="159">
        <v>1781575</v>
      </c>
      <c r="F13" s="159">
        <v>1731943</v>
      </c>
      <c r="G13" s="148">
        <f t="shared" si="0"/>
        <v>97.21415040062867</v>
      </c>
      <c r="H13" s="148"/>
      <c r="I13" s="83"/>
      <c r="J13" s="140" t="s">
        <v>15</v>
      </c>
      <c r="K13" s="140"/>
      <c r="L13" s="140"/>
      <c r="M13" s="81">
        <v>1154787</v>
      </c>
      <c r="N13" s="81">
        <v>1152717</v>
      </c>
      <c r="O13" s="84">
        <f t="shared" si="1"/>
        <v>99.82074616357822</v>
      </c>
    </row>
    <row r="14" spans="2:15" ht="24" customHeight="1">
      <c r="B14" s="158"/>
      <c r="C14" s="140"/>
      <c r="D14" s="140"/>
      <c r="E14" s="160"/>
      <c r="F14" s="160"/>
      <c r="G14" s="149"/>
      <c r="H14" s="149"/>
      <c r="I14" s="101"/>
      <c r="J14" s="147" t="s">
        <v>93</v>
      </c>
      <c r="K14" s="144"/>
      <c r="L14" s="145"/>
      <c r="M14" s="81"/>
      <c r="N14" s="81"/>
      <c r="O14" s="84"/>
    </row>
    <row r="15" spans="2:15" ht="22.5" customHeight="1">
      <c r="B15" s="158"/>
      <c r="C15" s="140"/>
      <c r="D15" s="140"/>
      <c r="E15" s="160"/>
      <c r="F15" s="160"/>
      <c r="G15" s="149"/>
      <c r="H15" s="149"/>
      <c r="I15" s="101"/>
      <c r="J15" s="147" t="s">
        <v>97</v>
      </c>
      <c r="K15" s="144"/>
      <c r="L15" s="145"/>
      <c r="M15" s="81"/>
      <c r="N15" s="81"/>
      <c r="O15" s="84"/>
    </row>
    <row r="16" spans="2:15" ht="11.25">
      <c r="B16" s="140"/>
      <c r="C16" s="140"/>
      <c r="D16" s="140"/>
      <c r="E16" s="161"/>
      <c r="F16" s="161"/>
      <c r="G16" s="150"/>
      <c r="H16" s="150"/>
      <c r="I16" s="85"/>
      <c r="J16" s="140" t="s">
        <v>94</v>
      </c>
      <c r="K16" s="140"/>
      <c r="L16" s="140"/>
      <c r="M16" s="81">
        <v>4954</v>
      </c>
      <c r="N16" s="81">
        <v>5600</v>
      </c>
      <c r="O16" s="84">
        <f t="shared" si="1"/>
        <v>113.03996770286638</v>
      </c>
    </row>
    <row r="17" spans="2:15" ht="11.25">
      <c r="B17" s="140" t="s">
        <v>16</v>
      </c>
      <c r="C17" s="140"/>
      <c r="D17" s="140"/>
      <c r="E17" s="79">
        <v>123430</v>
      </c>
      <c r="F17" s="79">
        <v>123459</v>
      </c>
      <c r="G17" s="80">
        <f t="shared" si="0"/>
        <v>100.02349509843636</v>
      </c>
      <c r="H17" s="80"/>
      <c r="I17" s="80"/>
      <c r="J17" s="140" t="s">
        <v>95</v>
      </c>
      <c r="K17" s="140"/>
      <c r="L17" s="140"/>
      <c r="M17" s="81">
        <v>-784673</v>
      </c>
      <c r="N17" s="81">
        <v>-1217167</v>
      </c>
      <c r="O17" s="80">
        <f t="shared" si="1"/>
        <v>155.11773694265</v>
      </c>
    </row>
    <row r="18" spans="2:15" ht="11.25">
      <c r="B18" s="142" t="s">
        <v>19</v>
      </c>
      <c r="C18" s="142"/>
      <c r="D18" s="142"/>
      <c r="E18" s="79">
        <f>SUM(E19:E22)</f>
        <v>850012</v>
      </c>
      <c r="F18" s="79">
        <f>SUM(F19:F22)</f>
        <v>1038660</v>
      </c>
      <c r="G18" s="80">
        <f t="shared" si="0"/>
        <v>122.1935690319666</v>
      </c>
      <c r="H18" s="80"/>
      <c r="I18" s="80"/>
      <c r="J18" s="140" t="s">
        <v>96</v>
      </c>
      <c r="K18" s="140"/>
      <c r="L18" s="140"/>
      <c r="M18" s="81"/>
      <c r="N18" s="81"/>
      <c r="O18" s="80"/>
    </row>
    <row r="19" spans="2:15" ht="12.75" customHeight="1">
      <c r="B19" s="140" t="s">
        <v>21</v>
      </c>
      <c r="C19" s="140"/>
      <c r="D19" s="140"/>
      <c r="E19" s="79">
        <v>316824</v>
      </c>
      <c r="F19" s="79">
        <v>340782</v>
      </c>
      <c r="G19" s="80">
        <f t="shared" si="0"/>
        <v>107.56192712673283</v>
      </c>
      <c r="H19" s="80"/>
      <c r="I19" s="80"/>
      <c r="J19" s="156" t="s">
        <v>17</v>
      </c>
      <c r="K19" s="157"/>
      <c r="L19" s="157"/>
      <c r="M19" s="86">
        <f>SUM(M21:M23)</f>
        <v>2282127</v>
      </c>
      <c r="N19" s="86">
        <f>SUM(N21:N23)</f>
        <v>2610266</v>
      </c>
      <c r="O19" s="84">
        <f t="shared" si="1"/>
        <v>114.37864763880363</v>
      </c>
    </row>
    <row r="20" spans="2:15" ht="46.5" customHeight="1">
      <c r="B20" s="162" t="s">
        <v>59</v>
      </c>
      <c r="C20" s="146"/>
      <c r="D20" s="146"/>
      <c r="E20" s="79"/>
      <c r="F20" s="79"/>
      <c r="G20" s="80"/>
      <c r="H20" s="80"/>
      <c r="I20" s="80"/>
      <c r="J20" s="157"/>
      <c r="K20" s="157"/>
      <c r="L20" s="157"/>
      <c r="M20" s="87"/>
      <c r="N20" s="87"/>
      <c r="O20" s="88"/>
    </row>
    <row r="21" spans="2:15" ht="11.25">
      <c r="B21" s="140" t="s">
        <v>60</v>
      </c>
      <c r="C21" s="140"/>
      <c r="D21" s="140"/>
      <c r="E21" s="79">
        <v>533188</v>
      </c>
      <c r="F21" s="79">
        <v>697878</v>
      </c>
      <c r="G21" s="89">
        <f t="shared" si="0"/>
        <v>130.8877919232991</v>
      </c>
      <c r="H21" s="90"/>
      <c r="I21" s="90"/>
      <c r="J21" s="140" t="s">
        <v>18</v>
      </c>
      <c r="K21" s="140"/>
      <c r="L21" s="140"/>
      <c r="M21" s="81"/>
      <c r="N21" s="81"/>
      <c r="O21" s="90"/>
    </row>
    <row r="22" spans="2:15" ht="11.25">
      <c r="B22" s="140" t="s">
        <v>23</v>
      </c>
      <c r="C22" s="140"/>
      <c r="D22" s="140"/>
      <c r="E22" s="79"/>
      <c r="F22" s="79"/>
      <c r="G22" s="80"/>
      <c r="H22" s="80"/>
      <c r="I22" s="80"/>
      <c r="J22" s="140" t="s">
        <v>20</v>
      </c>
      <c r="K22" s="140"/>
      <c r="L22" s="140"/>
      <c r="M22" s="81">
        <v>378378</v>
      </c>
      <c r="N22" s="81">
        <v>186060</v>
      </c>
      <c r="O22" s="80">
        <f t="shared" si="1"/>
        <v>49.17304917304917</v>
      </c>
    </row>
    <row r="23" spans="2:16" ht="11.25">
      <c r="B23" s="142" t="s">
        <v>24</v>
      </c>
      <c r="C23" s="142"/>
      <c r="D23" s="142"/>
      <c r="E23" s="79">
        <f>+E9+E18</f>
        <v>3045891</v>
      </c>
      <c r="F23" s="79">
        <f>+F9+F18</f>
        <v>3184975</v>
      </c>
      <c r="G23" s="80">
        <f t="shared" si="0"/>
        <v>104.5662829037546</v>
      </c>
      <c r="H23" s="80"/>
      <c r="I23" s="80"/>
      <c r="J23" s="140" t="s">
        <v>22</v>
      </c>
      <c r="K23" s="140"/>
      <c r="L23" s="140"/>
      <c r="M23" s="81">
        <v>1903749</v>
      </c>
      <c r="N23" s="81">
        <v>2424206</v>
      </c>
      <c r="O23" s="89">
        <f t="shared" si="1"/>
        <v>127.33853044702848</v>
      </c>
      <c r="P23" s="39" t="s">
        <v>444</v>
      </c>
    </row>
    <row r="24" spans="2:15" ht="11.25">
      <c r="B24" s="142" t="s">
        <v>61</v>
      </c>
      <c r="C24" s="142"/>
      <c r="D24" s="142"/>
      <c r="E24" s="79"/>
      <c r="F24" s="79"/>
      <c r="G24" s="80"/>
      <c r="H24" s="80"/>
      <c r="I24" s="80"/>
      <c r="J24" s="140" t="s">
        <v>25</v>
      </c>
      <c r="K24" s="140"/>
      <c r="L24" s="140"/>
      <c r="M24" s="81">
        <v>20527</v>
      </c>
      <c r="N24" s="81">
        <v>20527</v>
      </c>
      <c r="O24" s="80">
        <f t="shared" si="1"/>
        <v>100</v>
      </c>
    </row>
    <row r="25" spans="2:15" ht="11.25">
      <c r="B25" s="142" t="s">
        <v>27</v>
      </c>
      <c r="C25" s="142"/>
      <c r="D25" s="142"/>
      <c r="E25" s="79">
        <v>3045891</v>
      </c>
      <c r="F25" s="79">
        <v>3184975</v>
      </c>
      <c r="G25" s="80">
        <f t="shared" si="0"/>
        <v>104.5662829037546</v>
      </c>
      <c r="H25" s="91"/>
      <c r="I25" s="91"/>
      <c r="J25" s="92" t="s">
        <v>26</v>
      </c>
      <c r="K25" s="93"/>
      <c r="L25" s="94"/>
      <c r="M25" s="86">
        <f>+M9+M19+M24</f>
        <v>3045891</v>
      </c>
      <c r="N25" s="86">
        <f>+N9+N19+N24</f>
        <v>3184975</v>
      </c>
      <c r="O25" s="80">
        <f t="shared" si="1"/>
        <v>104.5662829037546</v>
      </c>
    </row>
    <row r="26" spans="2:15" ht="11.25">
      <c r="B26" s="142" t="s">
        <v>28</v>
      </c>
      <c r="C26" s="142"/>
      <c r="D26" s="142"/>
      <c r="E26" s="79">
        <v>7529</v>
      </c>
      <c r="F26" s="79">
        <v>7529</v>
      </c>
      <c r="G26" s="80">
        <f t="shared" si="0"/>
        <v>100</v>
      </c>
      <c r="H26" s="80"/>
      <c r="I26" s="80"/>
      <c r="J26" s="166" t="s">
        <v>29</v>
      </c>
      <c r="K26" s="167"/>
      <c r="L26" s="167"/>
      <c r="M26" s="79">
        <v>7529</v>
      </c>
      <c r="N26" s="79">
        <v>7529</v>
      </c>
      <c r="O26" s="80">
        <f t="shared" si="1"/>
        <v>100</v>
      </c>
    </row>
    <row r="29" spans="2:15" ht="13.5" customHeight="1">
      <c r="B29" s="140" t="s">
        <v>60</v>
      </c>
      <c r="C29" s="140"/>
      <c r="D29" s="140"/>
      <c r="E29" s="79">
        <v>533188</v>
      </c>
      <c r="F29" s="79">
        <v>697878</v>
      </c>
      <c r="G29" s="89">
        <f aca="true" t="shared" si="2" ref="G29:G34">F29/E29*100</f>
        <v>130.8877919232991</v>
      </c>
      <c r="H29" s="90"/>
      <c r="I29" s="90">
        <f>+F29-E29</f>
        <v>164690</v>
      </c>
      <c r="J29" s="140" t="s">
        <v>22</v>
      </c>
      <c r="K29" s="140"/>
      <c r="L29" s="140"/>
      <c r="M29" s="81">
        <v>1903749</v>
      </c>
      <c r="N29" s="81">
        <v>2424206</v>
      </c>
      <c r="O29" s="89">
        <f aca="true" t="shared" si="3" ref="O29:O35">N29/M29*100</f>
        <v>127.33853044702848</v>
      </c>
    </row>
    <row r="30" spans="2:18" ht="11.25">
      <c r="B30" s="140" t="s">
        <v>450</v>
      </c>
      <c r="C30" s="140"/>
      <c r="D30" s="155"/>
      <c r="E30" s="100">
        <v>14465</v>
      </c>
      <c r="F30" s="100">
        <v>16145</v>
      </c>
      <c r="G30" s="99">
        <f t="shared" si="2"/>
        <v>111.61424127203594</v>
      </c>
      <c r="H30" s="39" t="s">
        <v>454</v>
      </c>
      <c r="I30" s="102"/>
      <c r="J30" s="153" t="s">
        <v>235</v>
      </c>
      <c r="K30" s="153"/>
      <c r="L30" s="153"/>
      <c r="M30" s="96">
        <v>46713</v>
      </c>
      <c r="N30" s="96">
        <v>458120</v>
      </c>
      <c r="O30" s="97">
        <f t="shared" si="3"/>
        <v>980.7120073641171</v>
      </c>
      <c r="P30" s="39" t="s">
        <v>445</v>
      </c>
      <c r="R30" s="38"/>
    </row>
    <row r="31" spans="2:15" ht="11.25">
      <c r="B31" s="140" t="s">
        <v>451</v>
      </c>
      <c r="C31" s="140"/>
      <c r="D31" s="155"/>
      <c r="E31" s="100">
        <v>135657</v>
      </c>
      <c r="F31" s="100">
        <v>374741</v>
      </c>
      <c r="G31" s="99">
        <f t="shared" si="2"/>
        <v>276.2415503807397</v>
      </c>
      <c r="H31" s="39" t="s">
        <v>455</v>
      </c>
      <c r="I31" s="102">
        <f>+F31-E31</f>
        <v>239084</v>
      </c>
      <c r="J31" s="153" t="s">
        <v>236</v>
      </c>
      <c r="K31" s="153"/>
      <c r="L31" s="153"/>
      <c r="M31" s="96">
        <v>750197</v>
      </c>
      <c r="N31" s="96">
        <v>577082</v>
      </c>
      <c r="O31" s="97">
        <f t="shared" si="3"/>
        <v>76.92406127990381</v>
      </c>
    </row>
    <row r="32" spans="2:18" ht="11.25">
      <c r="B32" s="140" t="s">
        <v>452</v>
      </c>
      <c r="C32" s="140"/>
      <c r="D32" s="155"/>
      <c r="E32" s="100">
        <v>83506</v>
      </c>
      <c r="F32" s="100">
        <v>82427</v>
      </c>
      <c r="G32" s="99">
        <f t="shared" si="2"/>
        <v>98.70787727827941</v>
      </c>
      <c r="H32" s="99"/>
      <c r="I32" s="102">
        <f>+F32-E32</f>
        <v>-1079</v>
      </c>
      <c r="J32" s="153" t="s">
        <v>237</v>
      </c>
      <c r="K32" s="153"/>
      <c r="L32" s="153"/>
      <c r="M32" s="96">
        <v>1075581</v>
      </c>
      <c r="N32" s="96">
        <v>1328682</v>
      </c>
      <c r="O32" s="97">
        <f t="shared" si="3"/>
        <v>123.5315610818711</v>
      </c>
      <c r="R32" s="38">
        <f>+N32-M32</f>
        <v>253101</v>
      </c>
    </row>
    <row r="33" spans="2:16" ht="11.25">
      <c r="B33" s="140" t="s">
        <v>453</v>
      </c>
      <c r="C33" s="140"/>
      <c r="D33" s="155"/>
      <c r="E33" s="100">
        <v>3380</v>
      </c>
      <c r="F33" s="100">
        <v>3870</v>
      </c>
      <c r="G33" s="99">
        <f t="shared" si="2"/>
        <v>114.49704142011834</v>
      </c>
      <c r="H33" s="99"/>
      <c r="I33" s="102">
        <f>+F33-E33</f>
        <v>490</v>
      </c>
      <c r="J33" s="154" t="s">
        <v>446</v>
      </c>
      <c r="K33" s="154"/>
      <c r="L33" s="154"/>
      <c r="M33" s="68">
        <v>938807</v>
      </c>
      <c r="N33" s="68">
        <v>1183395</v>
      </c>
      <c r="O33" s="90">
        <f t="shared" si="3"/>
        <v>126.05306522000794</v>
      </c>
      <c r="P33" s="39" t="s">
        <v>447</v>
      </c>
    </row>
    <row r="34" spans="2:19" ht="33" customHeight="1">
      <c r="B34" s="163" t="s">
        <v>456</v>
      </c>
      <c r="C34" s="164"/>
      <c r="D34" s="165"/>
      <c r="E34" s="100">
        <v>296180</v>
      </c>
      <c r="F34" s="100">
        <v>220695</v>
      </c>
      <c r="G34" s="99">
        <f t="shared" si="2"/>
        <v>74.51380917009926</v>
      </c>
      <c r="H34" s="99"/>
      <c r="I34" s="102"/>
      <c r="J34" s="154" t="s">
        <v>448</v>
      </c>
      <c r="K34" s="154"/>
      <c r="L34" s="154"/>
      <c r="M34" s="68">
        <v>136773</v>
      </c>
      <c r="N34" s="68">
        <v>145287</v>
      </c>
      <c r="O34" s="90">
        <f t="shared" si="3"/>
        <v>106.22491281173916</v>
      </c>
      <c r="P34" s="39" t="s">
        <v>449</v>
      </c>
      <c r="R34" s="38"/>
      <c r="S34" s="38">
        <f>+N34-M34</f>
        <v>8514</v>
      </c>
    </row>
    <row r="35" spans="5:15" ht="53.25" customHeight="1">
      <c r="E35" s="100">
        <f>SUM(E30:E34)</f>
        <v>533188</v>
      </c>
      <c r="F35" s="100">
        <f>SUM(F30:F34)</f>
        <v>697878</v>
      </c>
      <c r="G35" s="99"/>
      <c r="H35" s="99"/>
      <c r="I35" s="103"/>
      <c r="J35" s="151" t="s">
        <v>238</v>
      </c>
      <c r="K35" s="151"/>
      <c r="L35" s="152"/>
      <c r="M35" s="98">
        <v>31258</v>
      </c>
      <c r="N35" s="96">
        <v>60322</v>
      </c>
      <c r="O35" s="97">
        <f t="shared" si="3"/>
        <v>192.98099686480262</v>
      </c>
    </row>
    <row r="36" spans="4:6" ht="11.25">
      <c r="D36" s="38"/>
      <c r="E36" s="38">
        <f>+E29-E35</f>
        <v>0</v>
      </c>
      <c r="F36" s="38">
        <f>+F29-F35</f>
        <v>0</v>
      </c>
    </row>
    <row r="38" ht="12.75" customHeight="1"/>
    <row r="39" ht="12.75" customHeight="1"/>
    <row r="40" ht="22.5" customHeight="1"/>
  </sheetData>
  <sheetProtection/>
  <mergeCells count="55">
    <mergeCell ref="B34:D34"/>
    <mergeCell ref="J31:L31"/>
    <mergeCell ref="J32:L32"/>
    <mergeCell ref="B21:D21"/>
    <mergeCell ref="J21:L21"/>
    <mergeCell ref="B22:D22"/>
    <mergeCell ref="B26:D26"/>
    <mergeCell ref="J26:L26"/>
    <mergeCell ref="J33:L33"/>
    <mergeCell ref="B30:D30"/>
    <mergeCell ref="B31:D31"/>
    <mergeCell ref="B32:D32"/>
    <mergeCell ref="B33:D33"/>
    <mergeCell ref="B19:D19"/>
    <mergeCell ref="J19:L20"/>
    <mergeCell ref="G13:G16"/>
    <mergeCell ref="B13:D16"/>
    <mergeCell ref="E13:E16"/>
    <mergeCell ref="B20:D20"/>
    <mergeCell ref="F13:F16"/>
    <mergeCell ref="J35:L35"/>
    <mergeCell ref="B23:D23"/>
    <mergeCell ref="J23:L23"/>
    <mergeCell ref="B24:D24"/>
    <mergeCell ref="J24:L24"/>
    <mergeCell ref="B25:D25"/>
    <mergeCell ref="B29:D29"/>
    <mergeCell ref="J29:L29"/>
    <mergeCell ref="J30:L30"/>
    <mergeCell ref="J34:L34"/>
    <mergeCell ref="J14:L14"/>
    <mergeCell ref="J15:L15"/>
    <mergeCell ref="J22:L22"/>
    <mergeCell ref="J16:L16"/>
    <mergeCell ref="B17:D17"/>
    <mergeCell ref="J17:L17"/>
    <mergeCell ref="B18:D18"/>
    <mergeCell ref="H13:H16"/>
    <mergeCell ref="J18:L18"/>
    <mergeCell ref="B10:D10"/>
    <mergeCell ref="J10:L10"/>
    <mergeCell ref="B11:D11"/>
    <mergeCell ref="J11:L11"/>
    <mergeCell ref="B12:D12"/>
    <mergeCell ref="J12:L12"/>
    <mergeCell ref="B5:N5"/>
    <mergeCell ref="B7:N7"/>
    <mergeCell ref="B1:N1"/>
    <mergeCell ref="B2:N2"/>
    <mergeCell ref="B3:N3"/>
    <mergeCell ref="J13:L13"/>
    <mergeCell ref="B8:D8"/>
    <mergeCell ref="J8:L8"/>
    <mergeCell ref="B9:D9"/>
    <mergeCell ref="J9:L9"/>
  </mergeCells>
  <printOptions/>
  <pageMargins left="1.32" right="0.41" top="0.5905511811023623" bottom="0.5905511811023623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0">
      <selection activeCell="F2" sqref="F2"/>
    </sheetView>
  </sheetViews>
  <sheetFormatPr defaultColWidth="9.140625" defaultRowHeight="12.75"/>
  <cols>
    <col min="1" max="1" width="50.57421875" style="0" customWidth="1"/>
    <col min="2" max="2" width="11.140625" style="37" bestFit="1" customWidth="1"/>
    <col min="4" max="5" width="11.140625" style="0" bestFit="1" customWidth="1"/>
    <col min="6" max="6" width="10.140625" style="0" bestFit="1" customWidth="1"/>
    <col min="8" max="9" width="11.140625" style="0" bestFit="1" customWidth="1"/>
  </cols>
  <sheetData>
    <row r="1" spans="3:7" ht="12.75">
      <c r="C1" s="42" t="s">
        <v>467</v>
      </c>
      <c r="D1" s="42" t="s">
        <v>468</v>
      </c>
      <c r="E1" s="42" t="s">
        <v>469</v>
      </c>
      <c r="F1" s="42" t="s">
        <v>470</v>
      </c>
      <c r="G1" s="42" t="s">
        <v>471</v>
      </c>
    </row>
    <row r="2" spans="1:6" ht="22.5" customHeight="1">
      <c r="A2" s="42" t="s">
        <v>465</v>
      </c>
      <c r="F2" s="37">
        <f>112442.31+2094301.52+440893.62+3276.26+39603.37</f>
        <v>2690517.08</v>
      </c>
    </row>
    <row r="3" spans="1:3" ht="12.75">
      <c r="A3" s="42" t="s">
        <v>458</v>
      </c>
      <c r="C3" s="37">
        <f>136204.12+6466182.76+259076.21</f>
        <v>6861463.09</v>
      </c>
    </row>
    <row r="4" spans="1:4" ht="12.75">
      <c r="A4" s="42" t="s">
        <v>459</v>
      </c>
      <c r="D4" s="37">
        <v>37775056.09</v>
      </c>
    </row>
    <row r="5" spans="1:6" ht="12.75">
      <c r="A5" s="42" t="s">
        <v>460</v>
      </c>
      <c r="F5" s="37">
        <f>42221617.8+26395053.82+14860085.82+8841+43815.68</f>
        <v>83529414.12</v>
      </c>
    </row>
    <row r="6" spans="1:4" ht="12.75">
      <c r="A6" s="42" t="s">
        <v>461</v>
      </c>
      <c r="D6" s="37">
        <f>81223214.23+93415636.22</f>
        <v>174638850.45</v>
      </c>
    </row>
    <row r="7" ht="12.75">
      <c r="A7" s="42" t="s">
        <v>462</v>
      </c>
    </row>
    <row r="8" spans="1:5" ht="12.75">
      <c r="A8" s="42" t="s">
        <v>463</v>
      </c>
      <c r="E8" s="37">
        <f>234251905.32+173713695.76+19971023.15</f>
        <v>427936624.22999996</v>
      </c>
    </row>
    <row r="9" spans="1:7" ht="12.75">
      <c r="A9" s="42" t="s">
        <v>464</v>
      </c>
      <c r="G9" s="37">
        <f>838610.4+7104172.89+254721.41+114447.62</f>
        <v>8311952.32</v>
      </c>
    </row>
    <row r="10" spans="1:2" ht="12.75">
      <c r="A10" s="42" t="s">
        <v>466</v>
      </c>
      <c r="B10" s="37">
        <f>153451634.8-133269939.01</f>
        <v>20181695.790000007</v>
      </c>
    </row>
    <row r="11" spans="2:8" ht="12.75">
      <c r="B11" s="37">
        <f aca="true" t="shared" si="0" ref="B11:G11">SUM(B2:B10)</f>
        <v>20181695.790000007</v>
      </c>
      <c r="C11" s="37">
        <f t="shared" si="0"/>
        <v>6861463.09</v>
      </c>
      <c r="D11" s="37">
        <f t="shared" si="0"/>
        <v>212413906.54</v>
      </c>
      <c r="E11" s="37">
        <f t="shared" si="0"/>
        <v>427936624.22999996</v>
      </c>
      <c r="F11" s="37">
        <f t="shared" si="0"/>
        <v>86219931.2</v>
      </c>
      <c r="G11" s="37">
        <f t="shared" si="0"/>
        <v>8311952.32</v>
      </c>
      <c r="H11" s="104">
        <f>SUM(C11:G11)</f>
        <v>741743877.38</v>
      </c>
    </row>
    <row r="12" ht="12.75">
      <c r="H12" s="53">
        <v>761925000</v>
      </c>
    </row>
    <row r="13" spans="3:7" ht="12.75">
      <c r="C13" s="105">
        <f>+C11/$H$12*100</f>
        <v>0.9005431098861436</v>
      </c>
      <c r="D13" s="105">
        <f>+D11/$H$12*100</f>
        <v>27.87858470846868</v>
      </c>
      <c r="E13" s="105">
        <f>+E11/$H$12*100</f>
        <v>56.165190042327</v>
      </c>
      <c r="F13" s="105">
        <f>+F11/$H$12*100</f>
        <v>11.316065387013158</v>
      </c>
      <c r="G13" s="105">
        <f>+G11/$H$12*100</f>
        <v>1.090914764576566</v>
      </c>
    </row>
    <row r="14" ht="12.75">
      <c r="G14" s="105">
        <f>C13+F13+G13</f>
        <v>13.307523261475867</v>
      </c>
    </row>
    <row r="16" spans="1:2" ht="12.75">
      <c r="A16" s="42" t="s">
        <v>469</v>
      </c>
      <c r="B16" s="37">
        <f>234251905.32+173713695.76+19971023.15</f>
        <v>427936624.22999996</v>
      </c>
    </row>
    <row r="17" spans="7:9" ht="12.75">
      <c r="G17">
        <f>762-428-212</f>
        <v>122</v>
      </c>
      <c r="I17" s="37">
        <f>+C11+F11+G11</f>
        <v>101393346.61000001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zoomScale="120" zoomScaleNormal="120" zoomScaleSheetLayoutView="100" zoomScalePageLayoutView="0" workbookViewId="0" topLeftCell="A61">
      <selection activeCell="H70" sqref="H70"/>
    </sheetView>
  </sheetViews>
  <sheetFormatPr defaultColWidth="9.140625" defaultRowHeight="12.75"/>
  <cols>
    <col min="2" max="2" width="11.28125" style="0" customWidth="1"/>
    <col min="12" max="12" width="12.28125" style="0" customWidth="1"/>
    <col min="13" max="13" width="9.57421875" style="0" bestFit="1" customWidth="1"/>
  </cols>
  <sheetData>
    <row r="1" spans="2:11" ht="41.25" customHeight="1">
      <c r="B1" s="168" t="s">
        <v>102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2:11" ht="12.75">
      <c r="B2" s="169" t="s">
        <v>101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39" t="s">
        <v>106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70" t="s">
        <v>0</v>
      </c>
      <c r="C5" s="170"/>
      <c r="D5" s="170"/>
      <c r="E5" s="170"/>
      <c r="F5" s="170"/>
      <c r="G5" s="170"/>
      <c r="H5" s="170"/>
      <c r="I5" s="170"/>
      <c r="J5" s="170"/>
      <c r="K5" s="170"/>
    </row>
    <row r="6" spans="2:11" ht="12.75">
      <c r="B6" s="171" t="s">
        <v>100</v>
      </c>
      <c r="C6" s="171"/>
      <c r="D6" s="172" t="s">
        <v>108</v>
      </c>
      <c r="E6" s="173"/>
      <c r="F6" s="173"/>
      <c r="G6" s="173"/>
      <c r="H6" s="171" t="s">
        <v>1</v>
      </c>
      <c r="I6" s="171"/>
      <c r="J6" s="174" t="s">
        <v>105</v>
      </c>
      <c r="K6" s="175"/>
    </row>
    <row r="7" spans="2:11" ht="12.75">
      <c r="B7" s="171" t="s">
        <v>2</v>
      </c>
      <c r="C7" s="171"/>
      <c r="D7" s="176" t="s">
        <v>107</v>
      </c>
      <c r="E7" s="177"/>
      <c r="F7" s="177"/>
      <c r="G7" s="178"/>
      <c r="H7" s="171" t="s">
        <v>3</v>
      </c>
      <c r="I7" s="171"/>
      <c r="J7" s="179">
        <v>101926148</v>
      </c>
      <c r="K7" s="17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181" t="s">
        <v>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1" ht="12.75">
      <c r="B12" s="182" t="s">
        <v>6</v>
      </c>
      <c r="C12" s="182"/>
      <c r="D12" s="182"/>
      <c r="E12" s="30" t="s">
        <v>103</v>
      </c>
      <c r="F12" s="30" t="s">
        <v>104</v>
      </c>
      <c r="G12" s="182" t="s">
        <v>7</v>
      </c>
      <c r="H12" s="182"/>
      <c r="I12" s="182"/>
      <c r="J12" s="30" t="s">
        <v>103</v>
      </c>
      <c r="K12" s="30" t="s">
        <v>104</v>
      </c>
    </row>
    <row r="13" spans="2:13" ht="12.75">
      <c r="B13" s="183" t="s">
        <v>8</v>
      </c>
      <c r="C13" s="183"/>
      <c r="D13" s="183"/>
      <c r="E13" s="31">
        <f>SUM(E14:E21)</f>
        <v>2146315</v>
      </c>
      <c r="F13" s="31">
        <f>SUM(F14:F21)</f>
        <v>2195879</v>
      </c>
      <c r="G13" s="183" t="s">
        <v>9</v>
      </c>
      <c r="H13" s="183"/>
      <c r="I13" s="183"/>
      <c r="J13" s="32">
        <f>SUM(J14:J21)</f>
        <v>554182</v>
      </c>
      <c r="K13" s="32">
        <f>SUM(K14:K21)</f>
        <v>743237</v>
      </c>
      <c r="L13" s="37">
        <f>SUM(J14:J22)</f>
        <v>554182</v>
      </c>
      <c r="M13" s="37">
        <f>SUM(K14:K22)</f>
        <v>743237</v>
      </c>
    </row>
    <row r="14" spans="2:11" ht="12.75">
      <c r="B14" s="140" t="s">
        <v>10</v>
      </c>
      <c r="C14" s="183"/>
      <c r="D14" s="183"/>
      <c r="E14" s="31"/>
      <c r="F14" s="31"/>
      <c r="G14" s="184" t="s">
        <v>74</v>
      </c>
      <c r="H14" s="185"/>
      <c r="I14" s="186"/>
      <c r="J14" s="32">
        <v>611459</v>
      </c>
      <c r="K14" s="32">
        <v>366596</v>
      </c>
    </row>
    <row r="15" spans="2:11" ht="12.75">
      <c r="B15" s="146" t="s">
        <v>11</v>
      </c>
      <c r="C15" s="146"/>
      <c r="D15" s="146"/>
      <c r="E15" s="31"/>
      <c r="F15" s="31"/>
      <c r="G15" s="187" t="s">
        <v>12</v>
      </c>
      <c r="H15" s="187"/>
      <c r="I15" s="187"/>
      <c r="J15" s="32"/>
      <c r="K15" s="32"/>
    </row>
    <row r="16" spans="2:11" ht="12.75">
      <c r="B16" s="187" t="s">
        <v>13</v>
      </c>
      <c r="C16" s="187"/>
      <c r="D16" s="187"/>
      <c r="E16" s="31">
        <v>290913</v>
      </c>
      <c r="F16" s="31">
        <v>290874</v>
      </c>
      <c r="G16" s="187" t="s">
        <v>14</v>
      </c>
      <c r="H16" s="187"/>
      <c r="I16" s="187"/>
      <c r="J16" s="32">
        <v>1573</v>
      </c>
      <c r="K16" s="32">
        <v>1573</v>
      </c>
    </row>
    <row r="17" spans="2:11" ht="12.75">
      <c r="B17" s="188" t="s">
        <v>58</v>
      </c>
      <c r="C17" s="187"/>
      <c r="D17" s="187"/>
      <c r="E17" s="189">
        <v>1731943</v>
      </c>
      <c r="F17" s="189">
        <v>1781575</v>
      </c>
      <c r="G17" s="187" t="s">
        <v>15</v>
      </c>
      <c r="H17" s="187"/>
      <c r="I17" s="187"/>
      <c r="J17" s="32">
        <v>1152717</v>
      </c>
      <c r="K17" s="32">
        <v>1154787</v>
      </c>
    </row>
    <row r="18" spans="2:11" ht="24" customHeight="1">
      <c r="B18" s="188"/>
      <c r="C18" s="187"/>
      <c r="D18" s="187"/>
      <c r="E18" s="189"/>
      <c r="F18" s="189"/>
      <c r="G18" s="190" t="s">
        <v>93</v>
      </c>
      <c r="H18" s="185"/>
      <c r="I18" s="186"/>
      <c r="J18" s="32"/>
      <c r="K18" s="32"/>
    </row>
    <row r="19" spans="2:11" ht="22.5" customHeight="1">
      <c r="B19" s="188"/>
      <c r="C19" s="187"/>
      <c r="D19" s="187"/>
      <c r="E19" s="189"/>
      <c r="F19" s="189"/>
      <c r="G19" s="190" t="s">
        <v>97</v>
      </c>
      <c r="H19" s="185"/>
      <c r="I19" s="186"/>
      <c r="J19" s="32"/>
      <c r="K19" s="32"/>
    </row>
    <row r="20" spans="2:11" ht="12.75">
      <c r="B20" s="187"/>
      <c r="C20" s="187"/>
      <c r="D20" s="187"/>
      <c r="E20" s="189"/>
      <c r="F20" s="189"/>
      <c r="G20" s="187" t="s">
        <v>94</v>
      </c>
      <c r="H20" s="187"/>
      <c r="I20" s="187"/>
      <c r="J20" s="32">
        <v>5600</v>
      </c>
      <c r="K20" s="32">
        <v>4954</v>
      </c>
    </row>
    <row r="21" spans="2:11" ht="12.75">
      <c r="B21" s="140" t="s">
        <v>16</v>
      </c>
      <c r="C21" s="140"/>
      <c r="D21" s="140"/>
      <c r="E21" s="31">
        <v>123459</v>
      </c>
      <c r="F21" s="31">
        <v>123430</v>
      </c>
      <c r="G21" s="187" t="s">
        <v>95</v>
      </c>
      <c r="H21" s="187"/>
      <c r="I21" s="187"/>
      <c r="J21" s="32">
        <v>-1217167</v>
      </c>
      <c r="K21" s="32">
        <v>-784673</v>
      </c>
    </row>
    <row r="22" spans="2:11" ht="12.75">
      <c r="B22" s="183" t="s">
        <v>19</v>
      </c>
      <c r="C22" s="183"/>
      <c r="D22" s="183"/>
      <c r="E22" s="31">
        <f>SUM(E23:E26)</f>
        <v>1038660</v>
      </c>
      <c r="F22" s="31">
        <f>SUM(F23:F26)</f>
        <v>850012</v>
      </c>
      <c r="G22" s="187" t="s">
        <v>96</v>
      </c>
      <c r="H22" s="187"/>
      <c r="I22" s="187"/>
      <c r="J22" s="32"/>
      <c r="K22" s="32"/>
    </row>
    <row r="23" spans="2:11" ht="12.75" customHeight="1">
      <c r="B23" s="187" t="s">
        <v>21</v>
      </c>
      <c r="C23" s="187"/>
      <c r="D23" s="187"/>
      <c r="E23" s="31">
        <v>340782</v>
      </c>
      <c r="F23" s="31">
        <v>316824</v>
      </c>
      <c r="G23" s="156" t="s">
        <v>17</v>
      </c>
      <c r="H23" s="191"/>
      <c r="I23" s="191"/>
      <c r="J23" s="192">
        <f>SUM(J25:J27)</f>
        <v>2610266</v>
      </c>
      <c r="K23" s="192">
        <f>SUM(K25:K27)</f>
        <v>2282127</v>
      </c>
    </row>
    <row r="24" spans="2:13" ht="46.5" customHeight="1">
      <c r="B24" s="194" t="s">
        <v>59</v>
      </c>
      <c r="C24" s="195"/>
      <c r="D24" s="195"/>
      <c r="E24" s="31"/>
      <c r="F24" s="31"/>
      <c r="G24" s="191"/>
      <c r="H24" s="191"/>
      <c r="I24" s="191"/>
      <c r="J24" s="193"/>
      <c r="K24" s="193"/>
      <c r="L24" s="37">
        <f>SUM(J25:J27)</f>
        <v>2610266</v>
      </c>
      <c r="M24" s="37">
        <f>SUM(K25:K27)</f>
        <v>2282127</v>
      </c>
    </row>
    <row r="25" spans="2:11" ht="12.75">
      <c r="B25" s="187" t="s">
        <v>60</v>
      </c>
      <c r="C25" s="187"/>
      <c r="D25" s="187"/>
      <c r="E25" s="31">
        <v>697878</v>
      </c>
      <c r="F25" s="31">
        <v>533188</v>
      </c>
      <c r="G25" s="140" t="s">
        <v>18</v>
      </c>
      <c r="H25" s="140"/>
      <c r="I25" s="140"/>
      <c r="J25" s="32"/>
      <c r="K25" s="32"/>
    </row>
    <row r="26" spans="2:11" ht="12.75">
      <c r="B26" s="140" t="s">
        <v>23</v>
      </c>
      <c r="C26" s="140"/>
      <c r="D26" s="140"/>
      <c r="E26" s="31"/>
      <c r="F26" s="31"/>
      <c r="G26" s="140" t="s">
        <v>20</v>
      </c>
      <c r="H26" s="140"/>
      <c r="I26" s="140"/>
      <c r="J26" s="32">
        <v>186060</v>
      </c>
      <c r="K26" s="32">
        <v>378378</v>
      </c>
    </row>
    <row r="27" spans="2:11" ht="12.75">
      <c r="B27" s="183" t="s">
        <v>24</v>
      </c>
      <c r="C27" s="183"/>
      <c r="D27" s="183"/>
      <c r="E27" s="31">
        <f>+E13+E22</f>
        <v>3184975</v>
      </c>
      <c r="F27" s="31">
        <f>+F13+F22</f>
        <v>3045891</v>
      </c>
      <c r="G27" s="187" t="s">
        <v>22</v>
      </c>
      <c r="H27" s="187"/>
      <c r="I27" s="187"/>
      <c r="J27" s="32">
        <v>2424206</v>
      </c>
      <c r="K27" s="32">
        <v>1903749</v>
      </c>
    </row>
    <row r="28" spans="2:11" ht="12.75">
      <c r="B28" s="183" t="s">
        <v>61</v>
      </c>
      <c r="C28" s="183"/>
      <c r="D28" s="183"/>
      <c r="E28" s="31"/>
      <c r="F28" s="31"/>
      <c r="G28" s="187" t="s">
        <v>25</v>
      </c>
      <c r="H28" s="187"/>
      <c r="I28" s="187"/>
      <c r="J28" s="32">
        <v>20527</v>
      </c>
      <c r="K28" s="32">
        <v>20527</v>
      </c>
    </row>
    <row r="29" spans="2:11" ht="12.75">
      <c r="B29" s="142" t="s">
        <v>27</v>
      </c>
      <c r="C29" s="142"/>
      <c r="D29" s="142"/>
      <c r="E29" s="31">
        <v>3184975</v>
      </c>
      <c r="F29" s="31">
        <v>3045891</v>
      </c>
      <c r="G29" s="196" t="s">
        <v>26</v>
      </c>
      <c r="H29" s="196"/>
      <c r="I29" s="196"/>
      <c r="J29" s="197">
        <f>+J13+J23+J28</f>
        <v>3184975</v>
      </c>
      <c r="K29" s="197">
        <f>+K13+K23+K28</f>
        <v>3045891</v>
      </c>
    </row>
    <row r="30" spans="2:13" ht="12.75">
      <c r="B30" s="142" t="s">
        <v>28</v>
      </c>
      <c r="C30" s="142"/>
      <c r="D30" s="142"/>
      <c r="E30" s="31">
        <v>7529</v>
      </c>
      <c r="F30" s="31">
        <v>7529</v>
      </c>
      <c r="G30" s="196"/>
      <c r="H30" s="196"/>
      <c r="I30" s="196"/>
      <c r="J30" s="198"/>
      <c r="K30" s="198"/>
      <c r="L30" s="37">
        <f>J28+J23+J13</f>
        <v>3184975</v>
      </c>
      <c r="M30" s="37">
        <f>K28+K23+K13</f>
        <v>3045891</v>
      </c>
    </row>
    <row r="31" spans="7:11" ht="12.75">
      <c r="G31" s="199" t="s">
        <v>29</v>
      </c>
      <c r="H31" s="200"/>
      <c r="I31" s="200"/>
      <c r="J31" s="31">
        <v>7529</v>
      </c>
      <c r="K31" s="31">
        <v>7529</v>
      </c>
    </row>
    <row r="33" spans="2:11" ht="12.75">
      <c r="B33" s="201" t="s">
        <v>62</v>
      </c>
      <c r="C33" s="202"/>
      <c r="D33" s="202"/>
      <c r="E33" s="202"/>
      <c r="F33" s="202"/>
      <c r="G33" s="202" t="s">
        <v>30</v>
      </c>
      <c r="H33" s="202"/>
      <c r="I33" s="202"/>
      <c r="J33" s="202"/>
      <c r="K33" s="202"/>
    </row>
    <row r="34" spans="2:11" ht="12.75">
      <c r="B34" s="203"/>
      <c r="C34" s="203"/>
      <c r="D34" s="203"/>
      <c r="E34" s="203"/>
      <c r="F34" s="203"/>
      <c r="G34" s="202"/>
      <c r="H34" s="202"/>
      <c r="I34" s="202"/>
      <c r="J34" s="202"/>
      <c r="K34" s="202"/>
    </row>
    <row r="35" spans="2:11" ht="12.75" customHeight="1">
      <c r="B35" s="204" t="s">
        <v>57</v>
      </c>
      <c r="C35" s="204"/>
      <c r="D35" s="204"/>
      <c r="E35" s="205" t="s">
        <v>103</v>
      </c>
      <c r="F35" s="205" t="s">
        <v>104</v>
      </c>
      <c r="G35" s="208" t="s">
        <v>31</v>
      </c>
      <c r="H35" s="183"/>
      <c r="I35" s="183"/>
      <c r="J35" s="205" t="s">
        <v>103</v>
      </c>
      <c r="K35" s="205" t="s">
        <v>104</v>
      </c>
    </row>
    <row r="36" spans="2:11" ht="12.75">
      <c r="B36" s="204"/>
      <c r="C36" s="204"/>
      <c r="D36" s="204"/>
      <c r="E36" s="206"/>
      <c r="F36" s="206"/>
      <c r="G36" s="183"/>
      <c r="H36" s="183"/>
      <c r="I36" s="183"/>
      <c r="J36" s="207"/>
      <c r="K36" s="207"/>
    </row>
    <row r="37" spans="2:11" ht="12.75">
      <c r="B37" s="204"/>
      <c r="C37" s="204"/>
      <c r="D37" s="204"/>
      <c r="E37" s="207"/>
      <c r="F37" s="207"/>
      <c r="G37" s="187" t="s">
        <v>32</v>
      </c>
      <c r="H37" s="187"/>
      <c r="I37" s="187"/>
      <c r="J37" s="31">
        <v>761925</v>
      </c>
      <c r="K37" s="31">
        <v>977858</v>
      </c>
    </row>
    <row r="38" spans="2:11" ht="12.75">
      <c r="B38" s="187" t="s">
        <v>33</v>
      </c>
      <c r="C38" s="187"/>
      <c r="D38" s="187"/>
      <c r="E38" s="31">
        <v>860011</v>
      </c>
      <c r="F38" s="31">
        <v>1957563</v>
      </c>
      <c r="G38" s="187" t="s">
        <v>36</v>
      </c>
      <c r="H38" s="187"/>
      <c r="I38" s="187"/>
      <c r="J38" s="31">
        <v>1125693</v>
      </c>
      <c r="K38" s="31">
        <v>1113738</v>
      </c>
    </row>
    <row r="39" spans="2:13" ht="12.75">
      <c r="B39" s="187" t="s">
        <v>34</v>
      </c>
      <c r="C39" s="187"/>
      <c r="D39" s="187"/>
      <c r="E39" s="31">
        <v>1119271</v>
      </c>
      <c r="F39" s="31">
        <v>1975274</v>
      </c>
      <c r="G39" s="187" t="s">
        <v>63</v>
      </c>
      <c r="H39" s="187"/>
      <c r="I39" s="187"/>
      <c r="J39" s="31">
        <f>+J37-J38</f>
        <v>-363768</v>
      </c>
      <c r="K39" s="31">
        <f>+K37-K38</f>
        <v>-135880</v>
      </c>
      <c r="L39" s="37">
        <f>J37-J38</f>
        <v>-363768</v>
      </c>
      <c r="M39" s="37">
        <f>K37-K38</f>
        <v>-135880</v>
      </c>
    </row>
    <row r="40" spans="2:11" ht="12.75">
      <c r="B40" s="209" t="s">
        <v>35</v>
      </c>
      <c r="C40" s="209"/>
      <c r="D40" s="209"/>
      <c r="E40" s="31">
        <f>+E38-E39</f>
        <v>-259260</v>
      </c>
      <c r="F40" s="31">
        <f>+F38-F39</f>
        <v>-17711</v>
      </c>
      <c r="G40" s="187" t="s">
        <v>40</v>
      </c>
      <c r="H40" s="187"/>
      <c r="I40" s="187"/>
      <c r="J40" s="31">
        <v>13707</v>
      </c>
      <c r="K40" s="31">
        <v>36029</v>
      </c>
    </row>
    <row r="41" spans="2:11" ht="12.75">
      <c r="B41" s="208" t="s">
        <v>64</v>
      </c>
      <c r="C41" s="208"/>
      <c r="D41" s="208"/>
      <c r="E41" s="210"/>
      <c r="F41" s="210"/>
      <c r="G41" s="187" t="s">
        <v>42</v>
      </c>
      <c r="H41" s="187"/>
      <c r="I41" s="187"/>
      <c r="J41" s="31">
        <v>89414</v>
      </c>
      <c r="K41" s="31">
        <v>53212</v>
      </c>
    </row>
    <row r="42" spans="2:11" ht="12.75" customHeight="1">
      <c r="B42" s="208"/>
      <c r="C42" s="208"/>
      <c r="D42" s="208"/>
      <c r="E42" s="210"/>
      <c r="F42" s="210"/>
      <c r="G42" s="158" t="s">
        <v>43</v>
      </c>
      <c r="H42" s="158"/>
      <c r="I42" s="158"/>
      <c r="J42" s="31">
        <v>13444</v>
      </c>
      <c r="K42" s="31">
        <v>186525</v>
      </c>
    </row>
    <row r="43" spans="2:11" ht="12.75">
      <c r="B43" s="188" t="s">
        <v>37</v>
      </c>
      <c r="C43" s="188"/>
      <c r="D43" s="188"/>
      <c r="E43" s="31">
        <v>39887</v>
      </c>
      <c r="F43" s="31">
        <v>622</v>
      </c>
      <c r="G43" s="158" t="s">
        <v>45</v>
      </c>
      <c r="H43" s="208"/>
      <c r="I43" s="208"/>
      <c r="J43" s="31">
        <v>7860</v>
      </c>
      <c r="K43" s="31">
        <v>51430</v>
      </c>
    </row>
    <row r="44" spans="2:13" ht="24.75" customHeight="1">
      <c r="B44" s="188" t="s">
        <v>38</v>
      </c>
      <c r="C44" s="188"/>
      <c r="D44" s="188"/>
      <c r="E44" s="31">
        <v>7388</v>
      </c>
      <c r="F44" s="31">
        <v>5002</v>
      </c>
      <c r="G44" s="188" t="s">
        <v>71</v>
      </c>
      <c r="H44" s="187"/>
      <c r="I44" s="187"/>
      <c r="J44" s="31">
        <f>+J39+J40-J41+J42-J43</f>
        <v>-433891</v>
      </c>
      <c r="K44" s="31">
        <f>+K39+K40-K41+K42-K43</f>
        <v>-17968</v>
      </c>
      <c r="L44" s="37">
        <f>J39+J40-J41+J42-J43</f>
        <v>-433891</v>
      </c>
      <c r="M44" s="37">
        <f>K39+K40-K41+K42-K43</f>
        <v>-17968</v>
      </c>
    </row>
    <row r="45" spans="2:11" ht="26.25" customHeight="1">
      <c r="B45" s="187" t="s">
        <v>35</v>
      </c>
      <c r="C45" s="187"/>
      <c r="D45" s="187"/>
      <c r="E45" s="31">
        <f>+E43-E44</f>
        <v>32499</v>
      </c>
      <c r="F45" s="31">
        <f>+F43-F44</f>
        <v>-4380</v>
      </c>
      <c r="G45" s="190" t="s">
        <v>65</v>
      </c>
      <c r="H45" s="211"/>
      <c r="I45" s="212"/>
      <c r="J45" s="31">
        <v>1466</v>
      </c>
      <c r="K45" s="31">
        <v>22922</v>
      </c>
    </row>
    <row r="46" spans="2:13" ht="33.75" customHeight="1">
      <c r="B46" s="213" t="s">
        <v>66</v>
      </c>
      <c r="C46" s="214"/>
      <c r="D46" s="215"/>
      <c r="E46" s="33"/>
      <c r="F46" s="33"/>
      <c r="G46" s="213" t="s">
        <v>49</v>
      </c>
      <c r="H46" s="214"/>
      <c r="I46" s="215"/>
      <c r="J46" s="33">
        <f>+J44+J45</f>
        <v>-432425</v>
      </c>
      <c r="K46" s="33">
        <f>+K44+K45</f>
        <v>4954</v>
      </c>
      <c r="L46" s="37">
        <f>J44+J45</f>
        <v>-432425</v>
      </c>
      <c r="M46" s="37">
        <f>K44+K45</f>
        <v>4954</v>
      </c>
    </row>
    <row r="47" spans="2:11" ht="21.75" customHeight="1">
      <c r="B47" s="188" t="s">
        <v>39</v>
      </c>
      <c r="C47" s="188"/>
      <c r="D47" s="188"/>
      <c r="E47" s="31">
        <v>445050</v>
      </c>
      <c r="F47" s="31">
        <v>28290</v>
      </c>
      <c r="G47" s="142" t="s">
        <v>51</v>
      </c>
      <c r="H47" s="142"/>
      <c r="I47" s="142"/>
      <c r="J47" s="31"/>
      <c r="K47" s="31"/>
    </row>
    <row r="48" spans="2:11" ht="24" customHeight="1">
      <c r="B48" s="188" t="s">
        <v>41</v>
      </c>
      <c r="C48" s="188"/>
      <c r="D48" s="188"/>
      <c r="E48" s="31">
        <v>218384</v>
      </c>
      <c r="F48" s="31">
        <v>848</v>
      </c>
      <c r="G48" s="216" t="s">
        <v>67</v>
      </c>
      <c r="H48" s="217"/>
      <c r="I48" s="217"/>
      <c r="J48" s="31"/>
      <c r="K48" s="31"/>
    </row>
    <row r="49" spans="2:11" ht="16.5" customHeight="1">
      <c r="B49" s="187" t="s">
        <v>35</v>
      </c>
      <c r="C49" s="187"/>
      <c r="D49" s="187"/>
      <c r="E49" s="31">
        <f>+E47-E48</f>
        <v>226666</v>
      </c>
      <c r="F49" s="31">
        <f>+F47-F48</f>
        <v>27442</v>
      </c>
      <c r="G49" s="217" t="s">
        <v>68</v>
      </c>
      <c r="H49" s="217"/>
      <c r="I49" s="217"/>
      <c r="J49" s="31">
        <v>-432425</v>
      </c>
      <c r="K49" s="31">
        <v>4954</v>
      </c>
    </row>
    <row r="50" spans="2:11" ht="34.5" customHeight="1">
      <c r="B50" s="196" t="s">
        <v>44</v>
      </c>
      <c r="C50" s="196"/>
      <c r="D50" s="196"/>
      <c r="E50" s="31">
        <f>+E38+E43+E47</f>
        <v>1344948</v>
      </c>
      <c r="F50" s="31">
        <f>+F38+F43+F47</f>
        <v>1986475</v>
      </c>
      <c r="G50" s="216" t="s">
        <v>72</v>
      </c>
      <c r="H50" s="217"/>
      <c r="I50" s="217"/>
      <c r="J50" s="31"/>
      <c r="K50" s="31"/>
    </row>
    <row r="51" spans="2:11" ht="34.5" customHeight="1">
      <c r="B51" s="196" t="s">
        <v>46</v>
      </c>
      <c r="C51" s="196"/>
      <c r="D51" s="196"/>
      <c r="E51" s="31">
        <f>+E39+E44+E48</f>
        <v>1345043</v>
      </c>
      <c r="F51" s="31">
        <f>+F39+F44+F48</f>
        <v>1981124</v>
      </c>
      <c r="G51" s="156" t="s">
        <v>69</v>
      </c>
      <c r="H51" s="142"/>
      <c r="I51" s="142"/>
      <c r="J51" s="31"/>
      <c r="K51" s="31"/>
    </row>
    <row r="52" spans="2:11" ht="18" customHeight="1">
      <c r="B52" s="183" t="s">
        <v>47</v>
      </c>
      <c r="C52" s="183"/>
      <c r="D52" s="183"/>
      <c r="E52" s="31">
        <f>+E50-E51</f>
        <v>-95</v>
      </c>
      <c r="F52" s="31">
        <f>+F50-F51</f>
        <v>5351</v>
      </c>
      <c r="G52" s="142" t="s">
        <v>70</v>
      </c>
      <c r="H52" s="142"/>
      <c r="I52" s="142"/>
      <c r="J52" s="31"/>
      <c r="K52" s="31"/>
    </row>
    <row r="53" spans="2:11" ht="15" customHeight="1">
      <c r="B53" s="208" t="s">
        <v>48</v>
      </c>
      <c r="C53" s="208"/>
      <c r="D53" s="208"/>
      <c r="E53" s="210">
        <v>110</v>
      </c>
      <c r="F53" s="210">
        <v>147</v>
      </c>
      <c r="G53" s="142" t="s">
        <v>53</v>
      </c>
      <c r="H53" s="142"/>
      <c r="I53" s="142"/>
      <c r="J53" s="31"/>
      <c r="K53" s="31"/>
    </row>
    <row r="54" spans="2:11" ht="23.25" customHeight="1">
      <c r="B54" s="208"/>
      <c r="C54" s="208"/>
      <c r="D54" s="208"/>
      <c r="E54" s="210"/>
      <c r="F54" s="210"/>
      <c r="G54" s="156" t="s">
        <v>54</v>
      </c>
      <c r="H54" s="142"/>
      <c r="I54" s="142"/>
      <c r="J54" s="31"/>
      <c r="K54" s="31"/>
    </row>
    <row r="55" spans="2:11" ht="20.25" customHeight="1">
      <c r="B55" s="208" t="s">
        <v>50</v>
      </c>
      <c r="C55" s="208"/>
      <c r="D55" s="208"/>
      <c r="E55" s="210">
        <v>0</v>
      </c>
      <c r="F55" s="210">
        <f>29338-34726</f>
        <v>-5388</v>
      </c>
      <c r="G55" s="218"/>
      <c r="H55" s="219"/>
      <c r="I55" s="219"/>
      <c r="J55" s="10"/>
      <c r="K55" s="10"/>
    </row>
    <row r="56" spans="2:6" ht="22.5" customHeight="1">
      <c r="B56" s="208"/>
      <c r="C56" s="208"/>
      <c r="D56" s="208"/>
      <c r="E56" s="210"/>
      <c r="F56" s="210"/>
    </row>
    <row r="57" spans="2:7" ht="12.75">
      <c r="B57" s="208" t="s">
        <v>52</v>
      </c>
      <c r="C57" s="208"/>
      <c r="D57" s="208"/>
      <c r="E57" s="210">
        <v>15</v>
      </c>
      <c r="F57" s="197">
        <v>110</v>
      </c>
      <c r="G57" s="37"/>
    </row>
    <row r="58" spans="2:6" ht="12.75">
      <c r="B58" s="208"/>
      <c r="C58" s="208"/>
      <c r="D58" s="208"/>
      <c r="E58" s="210"/>
      <c r="F58" s="198"/>
    </row>
    <row r="59" ht="14.25" customHeight="1"/>
    <row r="60" spans="1:11" ht="12.75">
      <c r="A60" s="28"/>
      <c r="B60" s="181" t="s">
        <v>55</v>
      </c>
      <c r="C60" s="181"/>
      <c r="D60" s="181"/>
      <c r="E60" s="181"/>
      <c r="F60" s="181"/>
      <c r="G60" s="181"/>
      <c r="H60" s="181"/>
      <c r="I60" s="181"/>
      <c r="J60" s="181"/>
      <c r="K60" s="181"/>
    </row>
    <row r="61" ht="7.5" customHeight="1"/>
    <row r="62" spans="2:11" ht="12" customHeight="1">
      <c r="B62" s="21"/>
      <c r="C62" s="22"/>
      <c r="D62" s="222">
        <v>2009</v>
      </c>
      <c r="E62" s="223"/>
      <c r="F62" s="223"/>
      <c r="G62" s="224"/>
      <c r="H62" s="222">
        <v>2010</v>
      </c>
      <c r="I62" s="225"/>
      <c r="J62" s="225"/>
      <c r="K62" s="226"/>
    </row>
    <row r="63" spans="2:11" ht="27.75" customHeight="1" hidden="1">
      <c r="B63" s="23"/>
      <c r="C63" s="24"/>
      <c r="D63" s="18"/>
      <c r="E63" s="19"/>
      <c r="F63" s="19"/>
      <c r="G63" s="20"/>
      <c r="H63" s="18"/>
      <c r="I63" s="19"/>
      <c r="J63" s="19"/>
      <c r="K63" s="20"/>
    </row>
    <row r="64" spans="2:14" ht="27.75" customHeight="1">
      <c r="B64" s="25"/>
      <c r="C64" s="26"/>
      <c r="D64" s="14" t="s">
        <v>75</v>
      </c>
      <c r="E64" s="14" t="s">
        <v>76</v>
      </c>
      <c r="F64" s="14" t="s">
        <v>77</v>
      </c>
      <c r="G64" s="14" t="s">
        <v>78</v>
      </c>
      <c r="H64" s="14" t="s">
        <v>75</v>
      </c>
      <c r="I64" s="14" t="s">
        <v>76</v>
      </c>
      <c r="J64" s="14" t="s">
        <v>77</v>
      </c>
      <c r="K64" s="14" t="s">
        <v>78</v>
      </c>
      <c r="N64" s="42"/>
    </row>
    <row r="65" spans="2:13" ht="21.75" customHeight="1">
      <c r="B65" s="16" t="s">
        <v>79</v>
      </c>
      <c r="C65" s="16"/>
      <c r="D65" s="35">
        <v>352707</v>
      </c>
      <c r="E65" s="36"/>
      <c r="F65" s="36"/>
      <c r="G65" s="35">
        <f aca="true" t="shared" si="0" ref="G65:G75">+D65+E65-F65</f>
        <v>352707</v>
      </c>
      <c r="H65" s="35">
        <v>352707</v>
      </c>
      <c r="I65" s="36">
        <v>244633</v>
      </c>
      <c r="J65" s="36"/>
      <c r="K65" s="41">
        <f aca="true" t="shared" si="1" ref="K65:K75">+H65+I65-J65</f>
        <v>597340</v>
      </c>
      <c r="M65" s="38"/>
    </row>
    <row r="66" spans="2:13" ht="21.75" customHeight="1">
      <c r="B66" s="16" t="s">
        <v>80</v>
      </c>
      <c r="C66" s="16"/>
      <c r="D66" s="35">
        <v>9528</v>
      </c>
      <c r="E66" s="36">
        <v>4479</v>
      </c>
      <c r="F66" s="36">
        <v>118</v>
      </c>
      <c r="G66" s="35">
        <f t="shared" si="0"/>
        <v>13889</v>
      </c>
      <c r="H66" s="35">
        <v>13889</v>
      </c>
      <c r="I66" s="36">
        <v>230</v>
      </c>
      <c r="J66" s="36"/>
      <c r="K66" s="41">
        <f t="shared" si="1"/>
        <v>14119</v>
      </c>
      <c r="M66" s="38"/>
    </row>
    <row r="67" spans="2:13" ht="30" customHeight="1">
      <c r="B67" s="16" t="s">
        <v>81</v>
      </c>
      <c r="C67" s="16"/>
      <c r="D67" s="35">
        <v>0</v>
      </c>
      <c r="E67" s="36"/>
      <c r="F67" s="36"/>
      <c r="G67" s="35">
        <f t="shared" si="0"/>
        <v>0</v>
      </c>
      <c r="H67" s="35">
        <v>0</v>
      </c>
      <c r="I67" s="36"/>
      <c r="J67" s="36"/>
      <c r="K67" s="41">
        <f t="shared" si="1"/>
        <v>0</v>
      </c>
      <c r="M67" s="38"/>
    </row>
    <row r="68" spans="2:13" ht="21.75" customHeight="1">
      <c r="B68" s="16" t="s">
        <v>82</v>
      </c>
      <c r="C68" s="16"/>
      <c r="D68" s="35">
        <v>0</v>
      </c>
      <c r="E68" s="36"/>
      <c r="F68" s="36"/>
      <c r="G68" s="35">
        <f t="shared" si="0"/>
        <v>0</v>
      </c>
      <c r="H68" s="35">
        <v>0</v>
      </c>
      <c r="I68" s="36"/>
      <c r="J68" s="36"/>
      <c r="K68" s="41">
        <f t="shared" si="1"/>
        <v>0</v>
      </c>
      <c r="M68" s="38"/>
    </row>
    <row r="69" spans="2:13" ht="21.75" customHeight="1">
      <c r="B69" s="16" t="s">
        <v>83</v>
      </c>
      <c r="C69" s="16"/>
      <c r="D69" s="35">
        <v>1573</v>
      </c>
      <c r="E69" s="36"/>
      <c r="F69" s="36"/>
      <c r="G69" s="35">
        <f t="shared" si="0"/>
        <v>1573</v>
      </c>
      <c r="H69" s="35">
        <v>1573</v>
      </c>
      <c r="I69" s="36"/>
      <c r="J69" s="36"/>
      <c r="K69" s="41">
        <f t="shared" si="1"/>
        <v>1573</v>
      </c>
      <c r="M69" s="38"/>
    </row>
    <row r="70" spans="2:13" ht="21.75" customHeight="1">
      <c r="B70" s="16" t="s">
        <v>84</v>
      </c>
      <c r="C70" s="16"/>
      <c r="D70" s="35">
        <v>171566</v>
      </c>
      <c r="E70" s="36">
        <v>919718</v>
      </c>
      <c r="F70" s="36">
        <v>787</v>
      </c>
      <c r="G70" s="35">
        <f t="shared" si="0"/>
        <v>1090497</v>
      </c>
      <c r="H70" s="35">
        <f>1090497+64290</f>
        <v>1154787</v>
      </c>
      <c r="I70" s="36">
        <v>124</v>
      </c>
      <c r="J70" s="36">
        <v>2194</v>
      </c>
      <c r="K70" s="41">
        <f t="shared" si="1"/>
        <v>1152717</v>
      </c>
      <c r="M70" s="38"/>
    </row>
    <row r="71" spans="2:13" ht="30" customHeight="1">
      <c r="B71" s="16" t="s">
        <v>99</v>
      </c>
      <c r="C71" s="16"/>
      <c r="D71" s="35">
        <v>0</v>
      </c>
      <c r="E71" s="36"/>
      <c r="F71" s="36"/>
      <c r="G71" s="35">
        <f t="shared" si="0"/>
        <v>0</v>
      </c>
      <c r="H71" s="35">
        <v>0</v>
      </c>
      <c r="I71" s="36"/>
      <c r="J71" s="36"/>
      <c r="K71" s="41">
        <f t="shared" si="1"/>
        <v>0</v>
      </c>
      <c r="M71" s="38"/>
    </row>
    <row r="72" spans="2:13" ht="40.5" customHeight="1">
      <c r="B72" s="16" t="s">
        <v>98</v>
      </c>
      <c r="C72" s="16"/>
      <c r="D72" s="35">
        <v>0</v>
      </c>
      <c r="E72" s="36"/>
      <c r="F72" s="36"/>
      <c r="G72" s="35">
        <f t="shared" si="0"/>
        <v>0</v>
      </c>
      <c r="H72" s="35">
        <v>0</v>
      </c>
      <c r="I72" s="36"/>
      <c r="J72" s="36"/>
      <c r="K72" s="41">
        <f t="shared" si="1"/>
        <v>0</v>
      </c>
      <c r="M72" s="38"/>
    </row>
    <row r="73" spans="2:13" ht="21.75" customHeight="1">
      <c r="B73" s="16" t="s">
        <v>85</v>
      </c>
      <c r="C73" s="16"/>
      <c r="D73" s="35">
        <v>0</v>
      </c>
      <c r="E73" s="36">
        <v>5085</v>
      </c>
      <c r="F73" s="36">
        <v>131</v>
      </c>
      <c r="G73" s="35">
        <f t="shared" si="0"/>
        <v>4954</v>
      </c>
      <c r="H73" s="35">
        <v>4954</v>
      </c>
      <c r="I73" s="36">
        <v>646</v>
      </c>
      <c r="J73" s="36"/>
      <c r="K73" s="41">
        <f t="shared" si="1"/>
        <v>5600</v>
      </c>
      <c r="M73" s="38"/>
    </row>
    <row r="74" spans="2:13" ht="21.75" customHeight="1">
      <c r="B74" s="16" t="s">
        <v>86</v>
      </c>
      <c r="C74" s="16"/>
      <c r="D74" s="35">
        <v>535060</v>
      </c>
      <c r="E74" s="36">
        <v>249613</v>
      </c>
      <c r="F74" s="36"/>
      <c r="G74" s="35">
        <f t="shared" si="0"/>
        <v>784673</v>
      </c>
      <c r="H74" s="35">
        <v>784673</v>
      </c>
      <c r="I74" s="36">
        <v>432494</v>
      </c>
      <c r="J74" s="36"/>
      <c r="K74" s="41">
        <f t="shared" si="1"/>
        <v>1217167</v>
      </c>
      <c r="M74" s="38"/>
    </row>
    <row r="75" spans="2:13" ht="21.75" customHeight="1">
      <c r="B75" s="17" t="s">
        <v>87</v>
      </c>
      <c r="C75" s="17"/>
      <c r="D75" s="35">
        <v>0</v>
      </c>
      <c r="E75" s="36">
        <v>314</v>
      </c>
      <c r="F75" s="36">
        <v>314</v>
      </c>
      <c r="G75" s="35">
        <f t="shared" si="0"/>
        <v>0</v>
      </c>
      <c r="H75" s="35"/>
      <c r="I75" s="36"/>
      <c r="J75" s="36"/>
      <c r="K75" s="34">
        <f t="shared" si="1"/>
        <v>0</v>
      </c>
      <c r="M75" s="38"/>
    </row>
    <row r="76" spans="2:12" ht="21.75" customHeight="1">
      <c r="B76" s="17" t="s">
        <v>88</v>
      </c>
      <c r="C76" s="17"/>
      <c r="D76" s="35">
        <f aca="true" t="shared" si="2" ref="D76:J76">SUM(D65:D75)</f>
        <v>1070434</v>
      </c>
      <c r="E76" s="35">
        <f t="shared" si="2"/>
        <v>1179209</v>
      </c>
      <c r="F76" s="35">
        <f t="shared" si="2"/>
        <v>1350</v>
      </c>
      <c r="G76" s="35">
        <f t="shared" si="2"/>
        <v>2248293</v>
      </c>
      <c r="H76" s="35">
        <f t="shared" si="2"/>
        <v>2312583</v>
      </c>
      <c r="I76" s="35">
        <f t="shared" si="2"/>
        <v>678127</v>
      </c>
      <c r="J76" s="35">
        <f t="shared" si="2"/>
        <v>2194</v>
      </c>
      <c r="K76" s="34">
        <f>+K65+K66+K67+K68+K69+K70+K71-K72+K73-K74-K75</f>
        <v>554182</v>
      </c>
      <c r="L76" s="38"/>
    </row>
    <row r="77" spans="1:14" ht="31.5" customHeight="1">
      <c r="A77" s="27"/>
      <c r="B77" s="17" t="s">
        <v>92</v>
      </c>
      <c r="C77" s="17"/>
      <c r="D77" s="35">
        <v>249682</v>
      </c>
      <c r="E77" s="36"/>
      <c r="F77" s="36">
        <v>249682</v>
      </c>
      <c r="G77" s="35">
        <f>+D77+E77-F77</f>
        <v>0</v>
      </c>
      <c r="H77" s="35"/>
      <c r="I77" s="36"/>
      <c r="J77" s="36"/>
      <c r="K77" s="34">
        <f>+H77+I77-J77</f>
        <v>0</v>
      </c>
      <c r="L77" s="38"/>
      <c r="N77" s="37"/>
    </row>
    <row r="78" spans="1:18" ht="20.25" customHeight="1">
      <c r="A78" s="29"/>
      <c r="B78" s="29"/>
      <c r="C78" s="15"/>
      <c r="D78" s="8"/>
      <c r="E78" s="8"/>
      <c r="F78" s="8"/>
      <c r="G78" s="8"/>
      <c r="I78" s="8"/>
      <c r="J78" s="8"/>
      <c r="K78" s="8"/>
      <c r="M78" s="37"/>
      <c r="R78" s="38"/>
    </row>
    <row r="79" spans="18:22" ht="12.75">
      <c r="R79" s="37"/>
      <c r="S79" s="38"/>
      <c r="U79" s="37"/>
      <c r="V79" s="38"/>
    </row>
    <row r="80" spans="2:11" ht="51.75" customHeight="1">
      <c r="B80" s="229" t="s">
        <v>109</v>
      </c>
      <c r="C80" s="230"/>
      <c r="D80" s="230"/>
      <c r="E80" s="230"/>
      <c r="F80" s="230"/>
      <c r="G80" s="230"/>
      <c r="H80" s="230"/>
      <c r="I80" s="230"/>
      <c r="J80" s="230"/>
      <c r="K80" s="230"/>
    </row>
    <row r="81" spans="2:11" ht="3.75" customHeight="1">
      <c r="B81" s="11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39" customHeight="1">
      <c r="B82" s="231" t="s">
        <v>90</v>
      </c>
      <c r="C82" s="232"/>
      <c r="D82" s="232"/>
      <c r="E82" s="232"/>
      <c r="F82" s="232"/>
      <c r="G82" s="232"/>
      <c r="H82" s="232"/>
      <c r="I82" s="232"/>
      <c r="J82" s="232"/>
      <c r="K82" s="232"/>
    </row>
    <row r="83" spans="2:11" ht="12.75">
      <c r="B83" s="220" t="s">
        <v>89</v>
      </c>
      <c r="C83" s="221"/>
      <c r="D83" s="221"/>
      <c r="E83" s="221"/>
      <c r="F83" s="221"/>
      <c r="G83" s="221"/>
      <c r="H83" s="221"/>
      <c r="I83" s="221"/>
      <c r="J83" s="221"/>
      <c r="K83" s="221"/>
    </row>
    <row r="84" spans="2:11" ht="12.75">
      <c r="B84" s="221"/>
      <c r="C84" s="221"/>
      <c r="D84" s="221"/>
      <c r="E84" s="221"/>
      <c r="F84" s="221"/>
      <c r="G84" s="221"/>
      <c r="H84" s="221"/>
      <c r="I84" s="221"/>
      <c r="J84" s="221"/>
      <c r="K84" s="221"/>
    </row>
    <row r="85" spans="2:11" ht="12.75">
      <c r="B85" s="221"/>
      <c r="C85" s="221"/>
      <c r="D85" s="221"/>
      <c r="E85" s="221"/>
      <c r="F85" s="221"/>
      <c r="G85" s="221"/>
      <c r="H85" s="221"/>
      <c r="I85" s="221"/>
      <c r="J85" s="221"/>
      <c r="K85" s="221"/>
    </row>
    <row r="86" spans="2:11" ht="12.75">
      <c r="B86" s="221"/>
      <c r="C86" s="221"/>
      <c r="D86" s="221"/>
      <c r="E86" s="221"/>
      <c r="F86" s="221"/>
      <c r="G86" s="221"/>
      <c r="H86" s="221"/>
      <c r="I86" s="221"/>
      <c r="J86" s="221"/>
      <c r="K86" s="221"/>
    </row>
    <row r="87" spans="2:11" ht="12.75">
      <c r="B87" s="221"/>
      <c r="C87" s="221"/>
      <c r="D87" s="221"/>
      <c r="E87" s="221"/>
      <c r="F87" s="221"/>
      <c r="G87" s="221"/>
      <c r="H87" s="221"/>
      <c r="I87" s="221"/>
      <c r="J87" s="221"/>
      <c r="K87" s="221"/>
    </row>
    <row r="88" spans="2:11" ht="12.75">
      <c r="B88" s="221"/>
      <c r="C88" s="221"/>
      <c r="D88" s="221"/>
      <c r="E88" s="221"/>
      <c r="F88" s="221"/>
      <c r="G88" s="221"/>
      <c r="H88" s="221"/>
      <c r="I88" s="221"/>
      <c r="J88" s="221"/>
      <c r="K88" s="221"/>
    </row>
    <row r="89" spans="2:11" ht="2.25" customHeight="1">
      <c r="B89" s="221"/>
      <c r="C89" s="221"/>
      <c r="D89" s="221"/>
      <c r="E89" s="221"/>
      <c r="F89" s="221"/>
      <c r="G89" s="221"/>
      <c r="H89" s="221"/>
      <c r="I89" s="221"/>
      <c r="J89" s="221"/>
      <c r="K89" s="221"/>
    </row>
    <row r="90" spans="2:11" ht="3.7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2:11" ht="24.75" customHeight="1">
      <c r="B91" s="233" t="s">
        <v>73</v>
      </c>
      <c r="C91" s="234"/>
      <c r="D91" s="234"/>
      <c r="E91" s="234"/>
      <c r="F91" s="234"/>
      <c r="G91" s="234"/>
      <c r="H91" s="234"/>
      <c r="I91" s="234"/>
      <c r="J91" s="234"/>
      <c r="K91" s="234"/>
    </row>
    <row r="92" spans="2:11" ht="12.75">
      <c r="B92" s="235" t="s">
        <v>110</v>
      </c>
      <c r="C92" s="236"/>
      <c r="D92" s="236"/>
      <c r="E92" s="236"/>
      <c r="F92" s="236"/>
      <c r="G92" s="236"/>
      <c r="H92" s="236"/>
      <c r="I92" s="236"/>
      <c r="J92" s="236"/>
      <c r="K92" s="236"/>
    </row>
    <row r="93" spans="2:11" ht="14.25" customHeight="1">
      <c r="B93" s="236"/>
      <c r="C93" s="236"/>
      <c r="D93" s="236"/>
      <c r="E93" s="236"/>
      <c r="F93" s="236"/>
      <c r="G93" s="236"/>
      <c r="H93" s="236"/>
      <c r="I93" s="236"/>
      <c r="J93" s="236"/>
      <c r="K93" s="236"/>
    </row>
    <row r="94" spans="2:11" ht="12.75">
      <c r="B94" s="220" t="s">
        <v>111</v>
      </c>
      <c r="C94" s="221"/>
      <c r="D94" s="221"/>
      <c r="E94" s="221"/>
      <c r="F94" s="221"/>
      <c r="G94" s="221"/>
      <c r="H94" s="221"/>
      <c r="I94" s="221"/>
      <c r="J94" s="221"/>
      <c r="K94" s="221"/>
    </row>
    <row r="95" spans="2:11" ht="12.75">
      <c r="B95" s="221"/>
      <c r="C95" s="221"/>
      <c r="D95" s="221"/>
      <c r="E95" s="221"/>
      <c r="F95" s="221"/>
      <c r="G95" s="221"/>
      <c r="H95" s="221"/>
      <c r="I95" s="221"/>
      <c r="J95" s="221"/>
      <c r="K95" s="221"/>
    </row>
    <row r="96" spans="2:11" ht="62.25" customHeight="1">
      <c r="B96" s="221"/>
      <c r="C96" s="221"/>
      <c r="D96" s="221"/>
      <c r="E96" s="221"/>
      <c r="F96" s="221"/>
      <c r="G96" s="221"/>
      <c r="H96" s="221"/>
      <c r="I96" s="221"/>
      <c r="J96" s="221"/>
      <c r="K96" s="221"/>
    </row>
    <row r="97" spans="2:11" ht="12.75">
      <c r="B97" s="2"/>
      <c r="C97" s="2"/>
      <c r="D97" s="2"/>
      <c r="E97" s="2"/>
      <c r="F97" s="7"/>
      <c r="G97" s="2"/>
      <c r="H97" s="138" t="s">
        <v>56</v>
      </c>
      <c r="I97" s="227"/>
      <c r="J97" s="227"/>
      <c r="K97" s="227"/>
    </row>
    <row r="98" spans="2:11" ht="12.75">
      <c r="B98" s="39"/>
      <c r="C98" s="39"/>
      <c r="D98" s="39"/>
      <c r="E98" s="39"/>
      <c r="F98" s="40"/>
      <c r="G98" s="39"/>
      <c r="H98" s="139" t="s">
        <v>112</v>
      </c>
      <c r="I98" s="139"/>
      <c r="J98" s="139"/>
      <c r="K98" s="139"/>
    </row>
    <row r="99" spans="2:11" ht="9" customHeight="1">
      <c r="B99" s="2"/>
      <c r="C99" s="2"/>
      <c r="D99" s="2"/>
      <c r="E99" s="2"/>
      <c r="F99" s="7"/>
      <c r="G99" s="2"/>
      <c r="H99" s="1"/>
      <c r="I99" s="1"/>
      <c r="J99" s="1"/>
      <c r="K99" s="1"/>
    </row>
    <row r="100" spans="2:11" ht="12.75">
      <c r="B100" s="228" t="s">
        <v>91</v>
      </c>
      <c r="C100" s="228"/>
      <c r="D100" s="228"/>
      <c r="E100" s="228"/>
      <c r="F100" s="228"/>
      <c r="G100" s="228"/>
      <c r="H100" s="228"/>
      <c r="I100" s="228"/>
      <c r="J100" s="228"/>
      <c r="K100" s="228"/>
    </row>
    <row r="101" spans="2:11" ht="12.75"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</row>
    <row r="102" spans="2:11" ht="24" customHeight="1"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</row>
    <row r="103" spans="2:11" ht="65.25" customHeight="1"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</row>
    <row r="106" spans="2:11" ht="12.75">
      <c r="B106" s="21"/>
      <c r="C106" s="22"/>
      <c r="D106" s="222">
        <v>2009</v>
      </c>
      <c r="E106" s="223"/>
      <c r="F106" s="223"/>
      <c r="G106" s="224"/>
      <c r="H106" s="222">
        <v>2010</v>
      </c>
      <c r="I106" s="223"/>
      <c r="J106" s="223"/>
      <c r="K106" s="224"/>
    </row>
    <row r="107" spans="2:11" ht="12.75">
      <c r="B107" s="23"/>
      <c r="C107" s="24"/>
      <c r="D107" s="18"/>
      <c r="E107" s="19"/>
      <c r="F107" s="19"/>
      <c r="G107" s="20"/>
      <c r="H107" s="18"/>
      <c r="I107" s="19"/>
      <c r="J107" s="19"/>
      <c r="K107" s="20"/>
    </row>
    <row r="108" spans="2:11" ht="19.5">
      <c r="B108" s="25"/>
      <c r="C108" s="26"/>
      <c r="D108" s="14" t="s">
        <v>75</v>
      </c>
      <c r="E108" s="14" t="s">
        <v>76</v>
      </c>
      <c r="F108" s="14" t="s">
        <v>77</v>
      </c>
      <c r="G108" s="14" t="s">
        <v>78</v>
      </c>
      <c r="H108" s="14" t="s">
        <v>75</v>
      </c>
      <c r="I108" s="14" t="s">
        <v>76</v>
      </c>
      <c r="J108" s="14" t="s">
        <v>77</v>
      </c>
      <c r="K108" s="14" t="s">
        <v>78</v>
      </c>
    </row>
    <row r="109" spans="2:11" ht="19.5">
      <c r="B109" s="16" t="s">
        <v>79</v>
      </c>
      <c r="C109" s="16"/>
      <c r="D109" s="35">
        <v>352707</v>
      </c>
      <c r="E109" s="36"/>
      <c r="F109" s="36"/>
      <c r="G109" s="35">
        <v>352707</v>
      </c>
      <c r="H109" s="35">
        <v>352707</v>
      </c>
      <c r="I109" s="36">
        <v>244633</v>
      </c>
      <c r="J109" s="36"/>
      <c r="K109" s="34">
        <v>597340</v>
      </c>
    </row>
    <row r="110" spans="2:11" ht="12.75">
      <c r="B110" s="16" t="s">
        <v>80</v>
      </c>
      <c r="C110" s="16"/>
      <c r="D110" s="35">
        <v>9528</v>
      </c>
      <c r="E110" s="36">
        <v>4479</v>
      </c>
      <c r="F110" s="36">
        <v>118</v>
      </c>
      <c r="G110" s="35">
        <f>+D110+E110-F110</f>
        <v>13889</v>
      </c>
      <c r="H110" s="35">
        <v>13889</v>
      </c>
      <c r="I110" s="36">
        <v>230</v>
      </c>
      <c r="J110" s="36"/>
      <c r="K110" s="34">
        <f aca="true" t="shared" si="3" ref="K110:K119">+H110+I110-J110</f>
        <v>14119</v>
      </c>
    </row>
    <row r="111" spans="2:11" ht="19.5">
      <c r="B111" s="16" t="s">
        <v>81</v>
      </c>
      <c r="C111" s="16"/>
      <c r="D111" s="35">
        <v>0</v>
      </c>
      <c r="E111" s="36"/>
      <c r="F111" s="36"/>
      <c r="G111" s="35">
        <f aca="true" t="shared" si="4" ref="G111:G121">+D111+E111-F111</f>
        <v>0</v>
      </c>
      <c r="H111" s="35">
        <v>0</v>
      </c>
      <c r="I111" s="36"/>
      <c r="J111" s="36"/>
      <c r="K111" s="34">
        <f t="shared" si="3"/>
        <v>0</v>
      </c>
    </row>
    <row r="112" spans="2:11" ht="19.5">
      <c r="B112" s="16" t="s">
        <v>82</v>
      </c>
      <c r="C112" s="16"/>
      <c r="D112" s="35">
        <v>0</v>
      </c>
      <c r="E112" s="36"/>
      <c r="F112" s="36"/>
      <c r="G112" s="35">
        <f t="shared" si="4"/>
        <v>0</v>
      </c>
      <c r="H112" s="35">
        <v>0</v>
      </c>
      <c r="I112" s="36"/>
      <c r="J112" s="36"/>
      <c r="K112" s="34">
        <f t="shared" si="3"/>
        <v>0</v>
      </c>
    </row>
    <row r="113" spans="2:11" ht="12.75">
      <c r="B113" s="16" t="s">
        <v>83</v>
      </c>
      <c r="C113" s="16"/>
      <c r="D113" s="35">
        <v>1573</v>
      </c>
      <c r="E113" s="36"/>
      <c r="F113" s="36"/>
      <c r="G113" s="35">
        <f t="shared" si="4"/>
        <v>1573</v>
      </c>
      <c r="H113" s="35">
        <v>1573</v>
      </c>
      <c r="I113" s="36"/>
      <c r="J113" s="36"/>
      <c r="K113" s="34">
        <f t="shared" si="3"/>
        <v>1573</v>
      </c>
    </row>
    <row r="114" spans="2:11" ht="19.5">
      <c r="B114" s="16" t="s">
        <v>84</v>
      </c>
      <c r="C114" s="16"/>
      <c r="D114" s="35">
        <v>1090497</v>
      </c>
      <c r="E114" s="36"/>
      <c r="F114" s="36"/>
      <c r="G114" s="35">
        <f t="shared" si="4"/>
        <v>1090497</v>
      </c>
      <c r="H114" s="35">
        <v>1154787</v>
      </c>
      <c r="I114" s="36">
        <v>124</v>
      </c>
      <c r="J114" s="36">
        <v>2194</v>
      </c>
      <c r="K114" s="34">
        <f t="shared" si="3"/>
        <v>1152717</v>
      </c>
    </row>
    <row r="115" spans="2:11" ht="29.25">
      <c r="B115" s="16" t="s">
        <v>99</v>
      </c>
      <c r="C115" s="16"/>
      <c r="D115" s="35">
        <v>0</v>
      </c>
      <c r="E115" s="36"/>
      <c r="F115" s="36"/>
      <c r="G115" s="35">
        <f t="shared" si="4"/>
        <v>0</v>
      </c>
      <c r="H115" s="35">
        <v>0</v>
      </c>
      <c r="I115" s="36"/>
      <c r="J115" s="36"/>
      <c r="K115" s="34">
        <f t="shared" si="3"/>
        <v>0</v>
      </c>
    </row>
    <row r="116" spans="2:11" ht="29.25">
      <c r="B116" s="16" t="s">
        <v>98</v>
      </c>
      <c r="C116" s="16"/>
      <c r="D116" s="35">
        <v>0</v>
      </c>
      <c r="E116" s="36"/>
      <c r="F116" s="36"/>
      <c r="G116" s="35">
        <f t="shared" si="4"/>
        <v>0</v>
      </c>
      <c r="H116" s="35">
        <v>0</v>
      </c>
      <c r="I116" s="36"/>
      <c r="J116" s="36"/>
      <c r="K116" s="34">
        <f t="shared" si="3"/>
        <v>0</v>
      </c>
    </row>
    <row r="117" spans="2:11" ht="19.5">
      <c r="B117" s="16" t="s">
        <v>85</v>
      </c>
      <c r="C117" s="16"/>
      <c r="D117" s="35">
        <v>0</v>
      </c>
      <c r="E117" s="36">
        <v>5085</v>
      </c>
      <c r="F117" s="36">
        <v>131</v>
      </c>
      <c r="G117" s="35">
        <f t="shared" si="4"/>
        <v>4954</v>
      </c>
      <c r="H117" s="35">
        <v>4954</v>
      </c>
      <c r="I117" s="36">
        <v>646</v>
      </c>
      <c r="J117" s="36"/>
      <c r="K117" s="34">
        <f t="shared" si="3"/>
        <v>5600</v>
      </c>
    </row>
    <row r="118" spans="2:11" ht="19.5">
      <c r="B118" s="16" t="s">
        <v>86</v>
      </c>
      <c r="C118" s="16"/>
      <c r="D118" s="35">
        <v>535060</v>
      </c>
      <c r="E118" s="36">
        <v>249613</v>
      </c>
      <c r="F118" s="36"/>
      <c r="G118" s="35">
        <f t="shared" si="4"/>
        <v>784673</v>
      </c>
      <c r="H118" s="35">
        <v>784673</v>
      </c>
      <c r="I118" s="36">
        <v>432494</v>
      </c>
      <c r="J118" s="36"/>
      <c r="K118" s="34">
        <f t="shared" si="3"/>
        <v>1217167</v>
      </c>
    </row>
    <row r="119" spans="2:11" ht="29.25">
      <c r="B119" s="17" t="s">
        <v>87</v>
      </c>
      <c r="C119" s="17"/>
      <c r="D119" s="35">
        <v>314</v>
      </c>
      <c r="E119" s="36"/>
      <c r="F119" s="36">
        <v>314</v>
      </c>
      <c r="G119" s="35">
        <f t="shared" si="4"/>
        <v>0</v>
      </c>
      <c r="H119" s="35"/>
      <c r="I119" s="36"/>
      <c r="J119" s="36"/>
      <c r="K119" s="34">
        <f t="shared" si="3"/>
        <v>0</v>
      </c>
    </row>
    <row r="120" spans="2:11" ht="12.75">
      <c r="B120" s="17" t="s">
        <v>88</v>
      </c>
      <c r="C120" s="17"/>
      <c r="D120" s="35">
        <f aca="true" t="shared" si="5" ref="D120:K120">+D109+D110+D111+D112+D113+D114+D115-D116+D117-D118-D119</f>
        <v>918931</v>
      </c>
      <c r="E120" s="36"/>
      <c r="F120" s="36"/>
      <c r="G120" s="35">
        <f t="shared" si="5"/>
        <v>678947</v>
      </c>
      <c r="H120" s="35">
        <f t="shared" si="5"/>
        <v>743237</v>
      </c>
      <c r="I120" s="36"/>
      <c r="J120" s="36"/>
      <c r="K120" s="34">
        <f t="shared" si="5"/>
        <v>554182</v>
      </c>
    </row>
    <row r="121" spans="2:11" ht="19.5">
      <c r="B121" s="17" t="s">
        <v>92</v>
      </c>
      <c r="C121" s="17"/>
      <c r="D121" s="35">
        <v>249682</v>
      </c>
      <c r="E121" s="36"/>
      <c r="F121" s="36">
        <v>249682</v>
      </c>
      <c r="G121" s="35">
        <f t="shared" si="4"/>
        <v>0</v>
      </c>
      <c r="H121" s="35"/>
      <c r="I121" s="36"/>
      <c r="J121" s="36"/>
      <c r="K121" s="34">
        <f>+H121+I121-J121</f>
        <v>0</v>
      </c>
    </row>
  </sheetData>
  <sheetProtection/>
  <mergeCells count="120">
    <mergeCell ref="H97:K97"/>
    <mergeCell ref="H98:K98"/>
    <mergeCell ref="B100:K103"/>
    <mergeCell ref="D106:G106"/>
    <mergeCell ref="H106:K106"/>
    <mergeCell ref="B80:K80"/>
    <mergeCell ref="B82:K82"/>
    <mergeCell ref="B83:K89"/>
    <mergeCell ref="B91:K91"/>
    <mergeCell ref="B92:K93"/>
    <mergeCell ref="B94:K96"/>
    <mergeCell ref="B57:D58"/>
    <mergeCell ref="E57:E58"/>
    <mergeCell ref="F57:F58"/>
    <mergeCell ref="B60:K60"/>
    <mergeCell ref="D62:G62"/>
    <mergeCell ref="H62:K6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0:D50"/>
    <mergeCell ref="G50:I50"/>
    <mergeCell ref="B51:D51"/>
    <mergeCell ref="G51:I51"/>
    <mergeCell ref="B52:D52"/>
    <mergeCell ref="G52:I52"/>
    <mergeCell ref="B47:D47"/>
    <mergeCell ref="G47:I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6"/>
    <mergeCell ref="G46:I46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3"/>
  <rowBreaks count="1" manualBreakCount="1">
    <brk id="5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2"/>
  <sheetViews>
    <sheetView tabSelected="1" zoomScaleSheetLayoutView="100" workbookViewId="0" topLeftCell="A64">
      <selection activeCell="J78" sqref="J78"/>
    </sheetView>
  </sheetViews>
  <sheetFormatPr defaultColWidth="9.140625" defaultRowHeight="12.75"/>
  <cols>
    <col min="1" max="1" width="11.57421875" style="0" customWidth="1"/>
    <col min="7" max="7" width="10.00390625" style="0" customWidth="1"/>
    <col min="8" max="8" width="21.421875" style="0" customWidth="1"/>
  </cols>
  <sheetData>
    <row r="1" spans="1:8" ht="27.75" customHeight="1" thickBot="1">
      <c r="A1" s="290" t="s">
        <v>473</v>
      </c>
      <c r="B1" s="290"/>
      <c r="C1" s="290"/>
      <c r="D1" s="290"/>
      <c r="E1" s="290"/>
      <c r="F1" s="290"/>
      <c r="G1" s="290"/>
      <c r="H1" s="290"/>
    </row>
    <row r="2" spans="1:8" ht="22.5" customHeight="1" thickBot="1">
      <c r="A2" s="353" t="s">
        <v>477</v>
      </c>
      <c r="B2" s="353"/>
      <c r="C2" s="353"/>
      <c r="D2" s="353"/>
      <c r="E2" s="353"/>
      <c r="F2" s="353"/>
      <c r="G2" s="353"/>
      <c r="H2" s="353"/>
    </row>
    <row r="3" spans="1:8" ht="15" customHeight="1" thickBot="1">
      <c r="A3" s="324" t="s">
        <v>113</v>
      </c>
      <c r="B3" s="325"/>
      <c r="C3" s="325"/>
      <c r="D3" s="325"/>
      <c r="E3" s="325"/>
      <c r="F3" s="325"/>
      <c r="G3" s="325"/>
      <c r="H3" s="326"/>
    </row>
    <row r="4" spans="1:8" ht="21" customHeight="1">
      <c r="A4" s="245" t="s">
        <v>114</v>
      </c>
      <c r="B4" s="247"/>
      <c r="C4" s="266" t="s">
        <v>183</v>
      </c>
      <c r="D4" s="267"/>
      <c r="E4" s="267"/>
      <c r="F4" s="267"/>
      <c r="G4" s="267"/>
      <c r="H4" s="268"/>
    </row>
    <row r="5" spans="1:8" ht="13.5" thickBot="1">
      <c r="A5" s="248" t="s">
        <v>115</v>
      </c>
      <c r="B5" s="250"/>
      <c r="C5" s="269" t="s">
        <v>105</v>
      </c>
      <c r="D5" s="270"/>
      <c r="E5" s="270"/>
      <c r="F5" s="271">
        <v>101926148</v>
      </c>
      <c r="G5" s="271"/>
      <c r="H5" s="272"/>
    </row>
    <row r="6" spans="1:8" ht="12.75">
      <c r="A6" s="245" t="s">
        <v>116</v>
      </c>
      <c r="B6" s="247"/>
      <c r="C6" s="273" t="s">
        <v>418</v>
      </c>
      <c r="D6" s="267"/>
      <c r="E6" s="267"/>
      <c r="F6" s="267"/>
      <c r="G6" s="267"/>
      <c r="H6" s="268"/>
    </row>
    <row r="7" spans="1:8" ht="13.5" thickBot="1">
      <c r="A7" s="248" t="s">
        <v>117</v>
      </c>
      <c r="B7" s="250"/>
      <c r="C7" s="274" t="s">
        <v>419</v>
      </c>
      <c r="D7" s="271"/>
      <c r="E7" s="271"/>
      <c r="F7" s="271"/>
      <c r="G7" s="271"/>
      <c r="H7" s="272"/>
    </row>
    <row r="8" spans="1:8" ht="52.5" customHeight="1" thickBot="1">
      <c r="A8" s="281" t="s">
        <v>118</v>
      </c>
      <c r="B8" s="283"/>
      <c r="C8" s="278" t="s">
        <v>420</v>
      </c>
      <c r="D8" s="279"/>
      <c r="E8" s="279"/>
      <c r="F8" s="279"/>
      <c r="G8" s="279"/>
      <c r="H8" s="280"/>
    </row>
    <row r="9" spans="1:8" ht="21" customHeight="1" thickBot="1">
      <c r="A9" s="281" t="s">
        <v>119</v>
      </c>
      <c r="B9" s="283"/>
      <c r="C9" s="278" t="s">
        <v>184</v>
      </c>
      <c r="D9" s="279"/>
      <c r="E9" s="279"/>
      <c r="F9" s="279"/>
      <c r="G9" s="279"/>
      <c r="H9" s="280"/>
    </row>
    <row r="10" spans="1:8" ht="21" customHeight="1" thickBot="1">
      <c r="A10" s="281" t="s">
        <v>120</v>
      </c>
      <c r="B10" s="283"/>
      <c r="C10" s="278">
        <v>1332</v>
      </c>
      <c r="D10" s="279"/>
      <c r="E10" s="279"/>
      <c r="F10" s="279"/>
      <c r="G10" s="279"/>
      <c r="H10" s="280"/>
    </row>
    <row r="11" spans="1:8" ht="13.5" thickBot="1">
      <c r="A11" s="281" t="s">
        <v>121</v>
      </c>
      <c r="B11" s="283"/>
      <c r="C11" s="349">
        <f>1325+1+2+1</f>
        <v>1329</v>
      </c>
      <c r="D11" s="279"/>
      <c r="E11" s="279"/>
      <c r="F11" s="279"/>
      <c r="G11" s="279"/>
      <c r="H11" s="280"/>
    </row>
    <row r="12" spans="1:8" ht="13.5" thickBot="1">
      <c r="A12" s="281" t="s">
        <v>122</v>
      </c>
      <c r="B12" s="282"/>
      <c r="C12" s="282"/>
      <c r="D12" s="282"/>
      <c r="E12" s="282"/>
      <c r="F12" s="282"/>
      <c r="G12" s="282"/>
      <c r="H12" s="283"/>
    </row>
    <row r="13" spans="1:8" ht="21" customHeight="1" thickBot="1">
      <c r="A13" s="350" t="s">
        <v>123</v>
      </c>
      <c r="B13" s="351"/>
      <c r="C13" s="350" t="s">
        <v>185</v>
      </c>
      <c r="D13" s="352"/>
      <c r="E13" s="352"/>
      <c r="F13" s="351"/>
      <c r="G13" s="350" t="s">
        <v>124</v>
      </c>
      <c r="H13" s="351"/>
    </row>
    <row r="14" spans="1:8" ht="34.5" customHeight="1" thickBot="1">
      <c r="A14" s="278" t="s">
        <v>421</v>
      </c>
      <c r="B14" s="280"/>
      <c r="C14" s="346">
        <v>493790</v>
      </c>
      <c r="D14" s="347"/>
      <c r="E14" s="347"/>
      <c r="F14" s="348"/>
      <c r="G14" s="346">
        <v>41.33244</v>
      </c>
      <c r="H14" s="348"/>
    </row>
    <row r="15" spans="1:8" ht="13.5" thickBot="1">
      <c r="A15" s="278" t="s">
        <v>422</v>
      </c>
      <c r="B15" s="280"/>
      <c r="C15" s="346">
        <v>489264</v>
      </c>
      <c r="D15" s="347"/>
      <c r="E15" s="347"/>
      <c r="F15" s="348"/>
      <c r="G15" s="346">
        <v>40.9536</v>
      </c>
      <c r="H15" s="348"/>
    </row>
    <row r="16" spans="1:8" ht="22.5" customHeight="1" thickBot="1">
      <c r="A16" s="278" t="s">
        <v>423</v>
      </c>
      <c r="B16" s="280"/>
      <c r="C16" s="346">
        <v>108605</v>
      </c>
      <c r="D16" s="347"/>
      <c r="E16" s="347"/>
      <c r="F16" s="348"/>
      <c r="G16" s="346">
        <v>9.09073</v>
      </c>
      <c r="H16" s="348"/>
    </row>
    <row r="17" spans="1:8" ht="13.5" thickBot="1">
      <c r="A17" s="278" t="s">
        <v>424</v>
      </c>
      <c r="B17" s="280"/>
      <c r="C17" s="346">
        <v>633</v>
      </c>
      <c r="D17" s="347"/>
      <c r="E17" s="347"/>
      <c r="F17" s="348"/>
      <c r="G17" s="346">
        <v>0.05298</v>
      </c>
      <c r="H17" s="348"/>
    </row>
    <row r="18" spans="1:8" ht="13.5" thickBot="1">
      <c r="A18" s="278" t="s">
        <v>425</v>
      </c>
      <c r="B18" s="280"/>
      <c r="C18" s="346">
        <v>120</v>
      </c>
      <c r="D18" s="347"/>
      <c r="E18" s="347"/>
      <c r="F18" s="348"/>
      <c r="G18" s="346">
        <v>0.01004</v>
      </c>
      <c r="H18" s="348"/>
    </row>
    <row r="19" spans="1:8" ht="13.5" thickBot="1">
      <c r="A19" s="278" t="s">
        <v>426</v>
      </c>
      <c r="B19" s="280"/>
      <c r="C19" s="346">
        <v>120</v>
      </c>
      <c r="D19" s="347"/>
      <c r="E19" s="347"/>
      <c r="F19" s="348"/>
      <c r="G19" s="346">
        <v>0.01004</v>
      </c>
      <c r="H19" s="348"/>
    </row>
    <row r="20" spans="1:8" ht="13.5" thickBot="1">
      <c r="A20" s="278" t="s">
        <v>427</v>
      </c>
      <c r="B20" s="280"/>
      <c r="C20" s="346">
        <v>120</v>
      </c>
      <c r="D20" s="347"/>
      <c r="E20" s="347"/>
      <c r="F20" s="348"/>
      <c r="G20" s="346">
        <v>0.01004</v>
      </c>
      <c r="H20" s="348"/>
    </row>
    <row r="21" spans="1:8" ht="13.5" thickBot="1">
      <c r="A21" s="278" t="s">
        <v>428</v>
      </c>
      <c r="B21" s="280"/>
      <c r="C21" s="346">
        <v>120</v>
      </c>
      <c r="D21" s="347"/>
      <c r="E21" s="347"/>
      <c r="F21" s="348"/>
      <c r="G21" s="346">
        <v>0.01004</v>
      </c>
      <c r="H21" s="348"/>
    </row>
    <row r="22" spans="1:8" ht="13.5" thickBot="1">
      <c r="A22" s="278" t="s">
        <v>429</v>
      </c>
      <c r="B22" s="280"/>
      <c r="C22" s="346">
        <v>120</v>
      </c>
      <c r="D22" s="347"/>
      <c r="E22" s="347"/>
      <c r="F22" s="348"/>
      <c r="G22" s="346">
        <v>0.01004</v>
      </c>
      <c r="H22" s="348"/>
    </row>
    <row r="23" spans="1:8" ht="13.5" thickBot="1">
      <c r="A23" s="278" t="s">
        <v>430</v>
      </c>
      <c r="B23" s="280"/>
      <c r="C23" s="346">
        <v>120</v>
      </c>
      <c r="D23" s="347"/>
      <c r="E23" s="347"/>
      <c r="F23" s="348"/>
      <c r="G23" s="346">
        <v>0.01004</v>
      </c>
      <c r="H23" s="348"/>
    </row>
    <row r="24" spans="1:8" ht="21" customHeight="1" thickBot="1">
      <c r="A24" s="281" t="s">
        <v>125</v>
      </c>
      <c r="B24" s="283"/>
      <c r="C24" s="338">
        <v>611459</v>
      </c>
      <c r="D24" s="339"/>
      <c r="E24" s="339"/>
      <c r="F24" s="339"/>
      <c r="G24" s="339"/>
      <c r="H24" s="340"/>
    </row>
    <row r="25" spans="1:8" ht="31.5" customHeight="1">
      <c r="A25" s="245" t="s">
        <v>186</v>
      </c>
      <c r="B25" s="247"/>
      <c r="C25" s="309">
        <v>1194679</v>
      </c>
      <c r="D25" s="341"/>
      <c r="E25" s="341"/>
      <c r="F25" s="341"/>
      <c r="G25" s="341"/>
      <c r="H25" s="342"/>
    </row>
    <row r="26" spans="1:8" ht="12.75">
      <c r="A26" s="336" t="s">
        <v>126</v>
      </c>
      <c r="B26" s="337"/>
      <c r="C26" s="343" t="s">
        <v>431</v>
      </c>
      <c r="D26" s="344"/>
      <c r="E26" s="344"/>
      <c r="F26" s="344"/>
      <c r="G26" s="344"/>
      <c r="H26" s="345"/>
    </row>
    <row r="27" spans="1:8" ht="13.5" customHeight="1" thickBot="1">
      <c r="A27" s="248" t="s">
        <v>127</v>
      </c>
      <c r="B27" s="250"/>
      <c r="C27" s="343" t="s">
        <v>432</v>
      </c>
      <c r="D27" s="344"/>
      <c r="E27" s="344"/>
      <c r="F27" s="344"/>
      <c r="G27" s="344"/>
      <c r="H27" s="345"/>
    </row>
    <row r="28" spans="1:8" ht="63" customHeight="1">
      <c r="A28" s="245" t="s">
        <v>128</v>
      </c>
      <c r="B28" s="247"/>
      <c r="C28" s="407" t="s">
        <v>474</v>
      </c>
      <c r="D28" s="408"/>
      <c r="E28" s="408"/>
      <c r="F28" s="408"/>
      <c r="G28" s="408"/>
      <c r="H28" s="409"/>
    </row>
    <row r="29" spans="1:8" ht="12.75">
      <c r="A29" s="336" t="s">
        <v>129</v>
      </c>
      <c r="B29" s="337"/>
      <c r="C29" s="343"/>
      <c r="D29" s="344"/>
      <c r="E29" s="344"/>
      <c r="F29" s="344"/>
      <c r="G29" s="344"/>
      <c r="H29" s="345"/>
    </row>
    <row r="30" spans="1:8" ht="21" customHeight="1" thickBot="1">
      <c r="A30" s="248" t="s">
        <v>130</v>
      </c>
      <c r="B30" s="250"/>
      <c r="C30" s="410"/>
      <c r="D30" s="411"/>
      <c r="E30" s="411"/>
      <c r="F30" s="411"/>
      <c r="G30" s="411"/>
      <c r="H30" s="412"/>
    </row>
    <row r="31" spans="1:8" ht="73.5" customHeight="1" thickBot="1">
      <c r="A31" s="281" t="s">
        <v>131</v>
      </c>
      <c r="B31" s="283"/>
      <c r="C31" s="278" t="s">
        <v>433</v>
      </c>
      <c r="D31" s="279"/>
      <c r="E31" s="279"/>
      <c r="F31" s="279"/>
      <c r="G31" s="279"/>
      <c r="H31" s="280"/>
    </row>
    <row r="32" spans="1:8" ht="42" customHeight="1" thickBot="1">
      <c r="A32" s="281" t="s">
        <v>132</v>
      </c>
      <c r="B32" s="283"/>
      <c r="C32" s="278" t="s">
        <v>434</v>
      </c>
      <c r="D32" s="279"/>
      <c r="E32" s="279"/>
      <c r="F32" s="279"/>
      <c r="G32" s="279"/>
      <c r="H32" s="280"/>
    </row>
    <row r="33" spans="1:8" ht="13.5" thickBot="1">
      <c r="A33" s="324" t="s">
        <v>133</v>
      </c>
      <c r="B33" s="325"/>
      <c r="C33" s="325"/>
      <c r="D33" s="325"/>
      <c r="E33" s="325"/>
      <c r="F33" s="325"/>
      <c r="G33" s="325"/>
      <c r="H33" s="326"/>
    </row>
    <row r="34" spans="1:8" ht="13.5" thickBot="1">
      <c r="A34" s="281" t="s">
        <v>134</v>
      </c>
      <c r="B34" s="282"/>
      <c r="C34" s="282"/>
      <c r="D34" s="282"/>
      <c r="E34" s="246"/>
      <c r="F34" s="246"/>
      <c r="G34" s="282"/>
      <c r="H34" s="283"/>
    </row>
    <row r="35" spans="1:8" ht="48" customHeight="1">
      <c r="A35" s="239" t="s">
        <v>135</v>
      </c>
      <c r="B35" s="240"/>
      <c r="C35" s="240"/>
      <c r="D35" s="240"/>
      <c r="E35" s="65" t="s">
        <v>136</v>
      </c>
      <c r="F35" s="237" t="s">
        <v>138</v>
      </c>
      <c r="G35" s="237" t="s">
        <v>139</v>
      </c>
      <c r="H35" s="237" t="s">
        <v>140</v>
      </c>
    </row>
    <row r="36" spans="1:8" ht="41.25" customHeight="1" thickBot="1">
      <c r="A36" s="241"/>
      <c r="B36" s="242"/>
      <c r="C36" s="242"/>
      <c r="D36" s="242"/>
      <c r="E36" s="66" t="s">
        <v>137</v>
      </c>
      <c r="F36" s="238"/>
      <c r="G36" s="238"/>
      <c r="H36" s="238"/>
    </row>
    <row r="37" spans="1:8" ht="21" customHeight="1" thickBot="1">
      <c r="A37" s="243" t="s">
        <v>440</v>
      </c>
      <c r="B37" s="244"/>
      <c r="C37" s="244"/>
      <c r="D37" s="244"/>
      <c r="E37" s="106"/>
      <c r="F37" s="107"/>
      <c r="G37" s="47"/>
      <c r="H37" s="48"/>
    </row>
    <row r="38" spans="1:8" ht="22.5" customHeight="1" thickBot="1">
      <c r="A38" s="243" t="s">
        <v>435</v>
      </c>
      <c r="B38" s="244"/>
      <c r="C38" s="244"/>
      <c r="D38" s="244"/>
      <c r="E38" s="107"/>
      <c r="F38" s="107"/>
      <c r="G38" s="47"/>
      <c r="H38" s="48"/>
    </row>
    <row r="39" spans="1:8" ht="25.5" customHeight="1" thickBot="1">
      <c r="A39" s="243" t="s">
        <v>441</v>
      </c>
      <c r="B39" s="244"/>
      <c r="C39" s="244"/>
      <c r="D39" s="244"/>
      <c r="E39" s="108"/>
      <c r="F39" s="108"/>
      <c r="G39" s="47"/>
      <c r="H39" s="48"/>
    </row>
    <row r="40" spans="1:8" ht="26.25" customHeight="1" thickBot="1">
      <c r="A40" s="243" t="s">
        <v>439</v>
      </c>
      <c r="B40" s="244"/>
      <c r="C40" s="244"/>
      <c r="D40" s="244"/>
      <c r="E40" s="46"/>
      <c r="F40" s="46"/>
      <c r="G40" s="47"/>
      <c r="H40" s="48"/>
    </row>
    <row r="41" spans="1:8" ht="13.5" thickBot="1">
      <c r="A41" s="243" t="s">
        <v>436</v>
      </c>
      <c r="B41" s="244"/>
      <c r="C41" s="244"/>
      <c r="D41" s="244"/>
      <c r="E41" s="108"/>
      <c r="F41" s="108"/>
      <c r="G41" s="64"/>
      <c r="H41" s="64"/>
    </row>
    <row r="42" spans="1:8" ht="13.5" thickBot="1">
      <c r="A42" s="281" t="s">
        <v>141</v>
      </c>
      <c r="B42" s="282"/>
      <c r="C42" s="282"/>
      <c r="D42" s="282"/>
      <c r="E42" s="249"/>
      <c r="F42" s="249"/>
      <c r="G42" s="282"/>
      <c r="H42" s="283"/>
    </row>
    <row r="43" spans="1:8" ht="48" customHeight="1">
      <c r="A43" s="239" t="s">
        <v>135</v>
      </c>
      <c r="B43" s="240"/>
      <c r="C43" s="240"/>
      <c r="D43" s="240"/>
      <c r="E43" s="65" t="s">
        <v>136</v>
      </c>
      <c r="F43" s="237" t="s">
        <v>138</v>
      </c>
      <c r="G43" s="237" t="s">
        <v>139</v>
      </c>
      <c r="H43" s="237" t="s">
        <v>140</v>
      </c>
    </row>
    <row r="44" spans="1:8" ht="41.25" customHeight="1" thickBot="1">
      <c r="A44" s="241"/>
      <c r="B44" s="242"/>
      <c r="C44" s="242"/>
      <c r="D44" s="242"/>
      <c r="E44" s="66" t="s">
        <v>137</v>
      </c>
      <c r="F44" s="238"/>
      <c r="G44" s="238"/>
      <c r="H44" s="238"/>
    </row>
    <row r="45" spans="1:8" ht="21" customHeight="1" thickBot="1">
      <c r="A45" s="243" t="s">
        <v>437</v>
      </c>
      <c r="B45" s="244"/>
      <c r="C45" s="244"/>
      <c r="D45" s="244"/>
      <c r="E45" s="108"/>
      <c r="F45" s="107"/>
      <c r="G45" s="47"/>
      <c r="H45" s="48"/>
    </row>
    <row r="46" spans="1:8" ht="21" customHeight="1" thickBot="1">
      <c r="A46" s="243" t="s">
        <v>438</v>
      </c>
      <c r="B46" s="244"/>
      <c r="C46" s="244"/>
      <c r="D46" s="244"/>
      <c r="E46" s="108"/>
      <c r="F46" s="107"/>
      <c r="G46" s="47"/>
      <c r="H46" s="48"/>
    </row>
    <row r="47" spans="1:8" ht="21" customHeight="1" thickBot="1">
      <c r="A47" s="243" t="s">
        <v>442</v>
      </c>
      <c r="B47" s="244"/>
      <c r="C47" s="244"/>
      <c r="D47" s="244"/>
      <c r="E47" s="108"/>
      <c r="F47" s="107"/>
      <c r="G47" s="47"/>
      <c r="H47" s="48"/>
    </row>
    <row r="48" spans="1:8" ht="21" customHeight="1" thickBot="1">
      <c r="A48" s="281" t="s">
        <v>142</v>
      </c>
      <c r="B48" s="282"/>
      <c r="C48" s="282"/>
      <c r="D48" s="282"/>
      <c r="E48" s="282"/>
      <c r="F48" s="282"/>
      <c r="G48" s="282"/>
      <c r="H48" s="283"/>
    </row>
    <row r="49" spans="1:8" ht="13.5" thickBot="1">
      <c r="A49" s="324" t="s">
        <v>143</v>
      </c>
      <c r="B49" s="325"/>
      <c r="C49" s="325"/>
      <c r="D49" s="325"/>
      <c r="E49" s="325"/>
      <c r="F49" s="325"/>
      <c r="G49" s="325"/>
      <c r="H49" s="326"/>
    </row>
    <row r="50" spans="1:8" ht="12.75">
      <c r="A50" s="327" t="s">
        <v>144</v>
      </c>
      <c r="B50" s="328"/>
      <c r="C50" s="328"/>
      <c r="D50" s="328"/>
      <c r="E50" s="328"/>
      <c r="F50" s="328"/>
      <c r="G50" s="328"/>
      <c r="H50" s="329"/>
    </row>
    <row r="51" spans="1:8" ht="12.75">
      <c r="A51" s="330"/>
      <c r="B51" s="331"/>
      <c r="C51" s="331"/>
      <c r="D51" s="331"/>
      <c r="E51" s="331"/>
      <c r="F51" s="331"/>
      <c r="G51" s="331"/>
      <c r="H51" s="332"/>
    </row>
    <row r="52" spans="1:8" ht="12.75">
      <c r="A52" s="330"/>
      <c r="B52" s="331"/>
      <c r="C52" s="331"/>
      <c r="D52" s="331"/>
      <c r="E52" s="331"/>
      <c r="F52" s="331"/>
      <c r="G52" s="331"/>
      <c r="H52" s="332"/>
    </row>
    <row r="53" spans="1:8" ht="13.5" thickBot="1">
      <c r="A53" s="333"/>
      <c r="B53" s="334"/>
      <c r="C53" s="334"/>
      <c r="D53" s="334"/>
      <c r="E53" s="334"/>
      <c r="F53" s="334"/>
      <c r="G53" s="334"/>
      <c r="H53" s="335"/>
    </row>
    <row r="54" spans="1:8" ht="13.5" thickBot="1">
      <c r="A54" s="281" t="s">
        <v>145</v>
      </c>
      <c r="B54" s="282"/>
      <c r="C54" s="282"/>
      <c r="D54" s="282"/>
      <c r="E54" s="282"/>
      <c r="F54" s="282"/>
      <c r="G54" s="282"/>
      <c r="H54" s="283"/>
    </row>
    <row r="55" spans="1:8" ht="13.5" thickBot="1">
      <c r="A55" s="257" t="s">
        <v>146</v>
      </c>
      <c r="B55" s="258"/>
      <c r="C55" s="258"/>
      <c r="D55" s="259"/>
      <c r="E55" s="321">
        <f>'Izvod iz fin. izv. 2010 ŽV a.d '!K36+'Izvod iz fin. izv. 2010 ŽV a.d '!K39+'Izvod iz fin. izv. 2010 ŽV a.d '!K41</f>
        <v>789076</v>
      </c>
      <c r="F55" s="322"/>
      <c r="G55" s="322"/>
      <c r="H55" s="323"/>
    </row>
    <row r="56" spans="1:8" ht="13.5" thickBot="1">
      <c r="A56" s="257" t="s">
        <v>147</v>
      </c>
      <c r="B56" s="258"/>
      <c r="C56" s="258"/>
      <c r="D56" s="259"/>
      <c r="E56" s="321">
        <f>'Izvod iz fin. izv. 2010 ŽV a.d '!K37+'Izvod iz fin. izv. 2010 ŽV a.d '!K40+'Izvod iz fin. izv. 2010 ŽV a.d '!K42</f>
        <v>1222967</v>
      </c>
      <c r="F56" s="322"/>
      <c r="G56" s="322"/>
      <c r="H56" s="323"/>
    </row>
    <row r="57" spans="1:8" ht="13.5" thickBot="1">
      <c r="A57" s="257" t="s">
        <v>148</v>
      </c>
      <c r="B57" s="258"/>
      <c r="C57" s="258"/>
      <c r="D57" s="259"/>
      <c r="E57" s="321">
        <f>E55-E56</f>
        <v>-433891</v>
      </c>
      <c r="F57" s="322"/>
      <c r="G57" s="322"/>
      <c r="H57" s="323"/>
    </row>
    <row r="58" spans="1:8" ht="57" customHeight="1" thickBot="1">
      <c r="A58" s="257" t="s">
        <v>149</v>
      </c>
      <c r="B58" s="258"/>
      <c r="C58" s="258"/>
      <c r="D58" s="259"/>
      <c r="E58" s="318" t="s">
        <v>472</v>
      </c>
      <c r="F58" s="319"/>
      <c r="G58" s="319"/>
      <c r="H58" s="320"/>
    </row>
    <row r="59" spans="1:8" ht="31.5" customHeight="1" thickBot="1">
      <c r="A59" s="257" t="s">
        <v>150</v>
      </c>
      <c r="B59" s="258"/>
      <c r="C59" s="258"/>
      <c r="D59" s="258"/>
      <c r="E59" s="258"/>
      <c r="F59" s="258"/>
      <c r="G59" s="258"/>
      <c r="H59" s="259"/>
    </row>
    <row r="60" spans="1:8" ht="12.75">
      <c r="A60" s="306" t="s">
        <v>151</v>
      </c>
      <c r="B60" s="307"/>
      <c r="C60" s="307"/>
      <c r="D60" s="308"/>
      <c r="E60" s="260"/>
      <c r="F60" s="261"/>
      <c r="G60" s="261"/>
      <c r="H60" s="262"/>
    </row>
    <row r="61" spans="1:8" ht="13.5" thickBot="1">
      <c r="A61" s="297" t="s">
        <v>152</v>
      </c>
      <c r="B61" s="298"/>
      <c r="C61" s="298"/>
      <c r="D61" s="299"/>
      <c r="E61" s="263"/>
      <c r="F61" s="264"/>
      <c r="G61" s="264"/>
      <c r="H61" s="265"/>
    </row>
    <row r="62" spans="1:8" ht="12.75">
      <c r="A62" s="306" t="s">
        <v>153</v>
      </c>
      <c r="B62" s="307"/>
      <c r="C62" s="307"/>
      <c r="D62" s="308"/>
      <c r="E62" s="260"/>
      <c r="F62" s="261"/>
      <c r="G62" s="261"/>
      <c r="H62" s="262"/>
    </row>
    <row r="63" spans="1:8" ht="13.5" thickBot="1">
      <c r="A63" s="297" t="s">
        <v>154</v>
      </c>
      <c r="B63" s="298"/>
      <c r="C63" s="298"/>
      <c r="D63" s="299"/>
      <c r="E63" s="263"/>
      <c r="F63" s="264"/>
      <c r="G63" s="264"/>
      <c r="H63" s="265"/>
    </row>
    <row r="64" spans="1:8" ht="12.75">
      <c r="A64" s="306" t="s">
        <v>155</v>
      </c>
      <c r="B64" s="307"/>
      <c r="C64" s="307"/>
      <c r="D64" s="308"/>
      <c r="E64" s="309">
        <f>'Izvod iz fin. izv. 2010 ŽV a.d '!K36-'Izvod iz fin. izv. 2010 ŽV a.d '!K37</f>
        <v>-363768</v>
      </c>
      <c r="F64" s="310"/>
      <c r="G64" s="310"/>
      <c r="H64" s="311"/>
    </row>
    <row r="65" spans="1:8" ht="13.5" thickBot="1">
      <c r="A65" s="297" t="s">
        <v>156</v>
      </c>
      <c r="B65" s="298"/>
      <c r="C65" s="298"/>
      <c r="D65" s="299"/>
      <c r="E65" s="312"/>
      <c r="F65" s="313"/>
      <c r="G65" s="313"/>
      <c r="H65" s="314"/>
    </row>
    <row r="66" spans="1:8" ht="12.75">
      <c r="A66" s="306" t="s">
        <v>157</v>
      </c>
      <c r="B66" s="307"/>
      <c r="C66" s="307"/>
      <c r="D66" s="308"/>
      <c r="E66" s="300">
        <f>('Izvod iz fin. izv. 2010 ŽV a.d '!K26+'Izvod iz fin. izv. 2010 ŽV a.d '!K27)/'Izvod iz fin. izv. 2010 ŽV a.d '!K29:K29</f>
        <v>0.8195561974583788</v>
      </c>
      <c r="F66" s="301"/>
      <c r="G66" s="301"/>
      <c r="H66" s="302"/>
    </row>
    <row r="67" spans="1:8" ht="13.5" thickBot="1">
      <c r="A67" s="297" t="s">
        <v>158</v>
      </c>
      <c r="B67" s="298"/>
      <c r="C67" s="298"/>
      <c r="D67" s="299"/>
      <c r="E67" s="303"/>
      <c r="F67" s="304"/>
      <c r="G67" s="304"/>
      <c r="H67" s="305"/>
    </row>
    <row r="68" spans="1:8" ht="21" customHeight="1" thickBot="1">
      <c r="A68" s="257" t="s">
        <v>159</v>
      </c>
      <c r="B68" s="258"/>
      <c r="C68" s="258"/>
      <c r="D68" s="259"/>
      <c r="E68" s="315">
        <f>'Izvod iz fin. izv. 2010 ŽV a.d '!F22/'Izvod iz fin. izv. 2010 ŽV a.d '!K27</f>
        <v>0.4284536875166549</v>
      </c>
      <c r="F68" s="316"/>
      <c r="G68" s="316"/>
      <c r="H68" s="317"/>
    </row>
    <row r="69" spans="1:8" ht="12.75">
      <c r="A69" s="306" t="s">
        <v>160</v>
      </c>
      <c r="B69" s="307"/>
      <c r="C69" s="307"/>
      <c r="D69" s="308"/>
      <c r="E69" s="300">
        <f>('Izvod iz fin. izv. 2010 ŽV a.d '!F22-'Izvod iz fin. izv. 2010 ŽV a.d '!F23)/'Izvod iz fin. izv. 2010 ŽV a.d '!K27</f>
        <v>0.2878790003819807</v>
      </c>
      <c r="F69" s="301"/>
      <c r="G69" s="301"/>
      <c r="H69" s="302"/>
    </row>
    <row r="70" spans="1:8" ht="21" customHeight="1" thickBot="1">
      <c r="A70" s="297" t="s">
        <v>161</v>
      </c>
      <c r="B70" s="298"/>
      <c r="C70" s="298"/>
      <c r="D70" s="299"/>
      <c r="E70" s="303"/>
      <c r="F70" s="304"/>
      <c r="G70" s="304"/>
      <c r="H70" s="305"/>
    </row>
    <row r="71" spans="1:8" ht="12.75">
      <c r="A71" s="306" t="s">
        <v>162</v>
      </c>
      <c r="B71" s="307"/>
      <c r="C71" s="307"/>
      <c r="D71" s="308"/>
      <c r="E71" s="309">
        <f>'Izvod iz fin. izv. 2010 ŽV a.d '!F22-'Izvod iz fin. izv. 2010 ŽV a.d '!K27</f>
        <v>-1385546</v>
      </c>
      <c r="F71" s="310"/>
      <c r="G71" s="310"/>
      <c r="H71" s="311"/>
    </row>
    <row r="72" spans="1:8" ht="13.5" thickBot="1">
      <c r="A72" s="297" t="s">
        <v>163</v>
      </c>
      <c r="B72" s="298"/>
      <c r="C72" s="298"/>
      <c r="D72" s="299"/>
      <c r="E72" s="312"/>
      <c r="F72" s="313"/>
      <c r="G72" s="313"/>
      <c r="H72" s="314"/>
    </row>
    <row r="73" spans="1:8" ht="21" customHeight="1" thickBot="1">
      <c r="A73" s="257" t="s">
        <v>164</v>
      </c>
      <c r="B73" s="258"/>
      <c r="C73" s="258"/>
      <c r="D73" s="259"/>
      <c r="E73" s="260"/>
      <c r="F73" s="261"/>
      <c r="G73" s="261"/>
      <c r="H73" s="262"/>
    </row>
    <row r="74" spans="1:8" ht="13.5" thickBot="1">
      <c r="A74" s="257" t="s">
        <v>165</v>
      </c>
      <c r="B74" s="258"/>
      <c r="C74" s="258"/>
      <c r="D74" s="259"/>
      <c r="E74" s="263"/>
      <c r="F74" s="264"/>
      <c r="G74" s="264"/>
      <c r="H74" s="265"/>
    </row>
    <row r="75" spans="1:8" ht="13.5" thickBot="1">
      <c r="A75" s="257" t="s">
        <v>166</v>
      </c>
      <c r="B75" s="258"/>
      <c r="C75" s="258"/>
      <c r="D75" s="259"/>
      <c r="E75" s="260"/>
      <c r="F75" s="261"/>
      <c r="G75" s="261"/>
      <c r="H75" s="262"/>
    </row>
    <row r="76" spans="1:8" ht="35.25" customHeight="1" thickBot="1">
      <c r="A76" s="287" t="s">
        <v>167</v>
      </c>
      <c r="B76" s="288"/>
      <c r="C76" s="288"/>
      <c r="D76" s="289"/>
      <c r="E76" s="263"/>
      <c r="F76" s="264"/>
      <c r="G76" s="264"/>
      <c r="H76" s="265"/>
    </row>
    <row r="77" spans="1:8" ht="21" customHeight="1" thickBot="1">
      <c r="A77" s="294" t="s">
        <v>168</v>
      </c>
      <c r="B77" s="295"/>
      <c r="C77" s="295"/>
      <c r="D77" s="295"/>
      <c r="E77" s="295"/>
      <c r="F77" s="295"/>
      <c r="G77" s="295"/>
      <c r="H77" s="296"/>
    </row>
    <row r="78" spans="1:8" ht="13.5" thickBot="1">
      <c r="A78" s="257" t="s">
        <v>169</v>
      </c>
      <c r="B78" s="258"/>
      <c r="C78" s="258"/>
      <c r="D78" s="259"/>
      <c r="E78" s="275">
        <v>128299</v>
      </c>
      <c r="F78" s="276"/>
      <c r="G78" s="276"/>
      <c r="H78" s="277"/>
    </row>
    <row r="79" spans="1:8" ht="21" customHeight="1" thickBot="1">
      <c r="A79" s="257" t="s">
        <v>170</v>
      </c>
      <c r="B79" s="258"/>
      <c r="C79" s="258"/>
      <c r="D79" s="259"/>
      <c r="E79" s="278">
        <v>2691</v>
      </c>
      <c r="F79" s="279"/>
      <c r="G79" s="279"/>
      <c r="H79" s="280"/>
    </row>
    <row r="80" spans="1:8" ht="13.5" thickBot="1">
      <c r="A80" s="257" t="s">
        <v>171</v>
      </c>
      <c r="B80" s="258"/>
      <c r="C80" s="258"/>
      <c r="D80" s="259"/>
      <c r="E80" s="260"/>
      <c r="F80" s="261"/>
      <c r="G80" s="261"/>
      <c r="H80" s="262"/>
    </row>
    <row r="81" spans="1:8" ht="19.5" customHeight="1" thickBot="1">
      <c r="A81" s="257" t="s">
        <v>172</v>
      </c>
      <c r="B81" s="258"/>
      <c r="C81" s="258"/>
      <c r="D81" s="259"/>
      <c r="E81" s="263"/>
      <c r="F81" s="264"/>
      <c r="G81" s="264"/>
      <c r="H81" s="265"/>
    </row>
    <row r="82" spans="1:8" ht="69.75" customHeight="1" thickBot="1">
      <c r="A82" s="257" t="s">
        <v>173</v>
      </c>
      <c r="B82" s="258"/>
      <c r="C82" s="258"/>
      <c r="D82" s="259"/>
      <c r="E82" s="278" t="s">
        <v>476</v>
      </c>
      <c r="F82" s="279"/>
      <c r="G82" s="279"/>
      <c r="H82" s="280"/>
    </row>
    <row r="83" spans="1:8" ht="21" customHeight="1" thickBot="1">
      <c r="A83" s="291" t="s">
        <v>174</v>
      </c>
      <c r="B83" s="292"/>
      <c r="C83" s="292"/>
      <c r="D83" s="293"/>
      <c r="E83" s="284"/>
      <c r="F83" s="285"/>
      <c r="G83" s="285"/>
      <c r="H83" s="286"/>
    </row>
    <row r="84" spans="1:8" ht="21" customHeight="1" thickBot="1">
      <c r="A84" s="281" t="s">
        <v>175</v>
      </c>
      <c r="B84" s="282"/>
      <c r="C84" s="282"/>
      <c r="D84" s="282"/>
      <c r="E84" s="282"/>
      <c r="F84" s="282"/>
      <c r="G84" s="282"/>
      <c r="H84" s="283"/>
    </row>
    <row r="85" spans="1:8" ht="126" customHeight="1" thickBot="1">
      <c r="A85" s="257" t="s">
        <v>176</v>
      </c>
      <c r="B85" s="258"/>
      <c r="C85" s="258"/>
      <c r="D85" s="258"/>
      <c r="E85" s="259"/>
      <c r="F85" s="275" t="s">
        <v>457</v>
      </c>
      <c r="G85" s="276"/>
      <c r="H85" s="277"/>
    </row>
    <row r="86" spans="1:8" ht="13.5" thickBot="1">
      <c r="A86" s="257" t="s">
        <v>177</v>
      </c>
      <c r="B86" s="258"/>
      <c r="C86" s="258"/>
      <c r="D86" s="258"/>
      <c r="E86" s="259"/>
      <c r="F86" s="257"/>
      <c r="G86" s="258"/>
      <c r="H86" s="259"/>
    </row>
    <row r="87" spans="1:8" ht="31.5" customHeight="1" thickBot="1">
      <c r="A87" s="245" t="s">
        <v>178</v>
      </c>
      <c r="B87" s="246"/>
      <c r="C87" s="246"/>
      <c r="D87" s="246"/>
      <c r="E87" s="246"/>
      <c r="F87" s="246"/>
      <c r="G87" s="246"/>
      <c r="H87" s="247"/>
    </row>
    <row r="88" spans="1:8" ht="12.75">
      <c r="A88" s="245" t="s">
        <v>179</v>
      </c>
      <c r="B88" s="246"/>
      <c r="C88" s="246"/>
      <c r="D88" s="246"/>
      <c r="E88" s="246"/>
      <c r="F88" s="246"/>
      <c r="G88" s="246"/>
      <c r="H88" s="247"/>
    </row>
    <row r="89" spans="1:8" ht="13.5" thickBot="1">
      <c r="A89" s="248"/>
      <c r="B89" s="249"/>
      <c r="C89" s="249"/>
      <c r="D89" s="249"/>
      <c r="E89" s="249"/>
      <c r="F89" s="249"/>
      <c r="G89" s="249"/>
      <c r="H89" s="250"/>
    </row>
    <row r="90" spans="1:8" ht="12.75">
      <c r="A90" s="251" t="s">
        <v>180</v>
      </c>
      <c r="B90" s="252"/>
      <c r="C90" s="252"/>
      <c r="D90" s="252"/>
      <c r="E90" s="252"/>
      <c r="F90" s="252"/>
      <c r="G90" s="252"/>
      <c r="H90" s="253"/>
    </row>
    <row r="91" spans="1:8" ht="13.5" thickBot="1">
      <c r="A91" s="254"/>
      <c r="B91" s="255"/>
      <c r="C91" s="255"/>
      <c r="D91" s="255"/>
      <c r="E91" s="255"/>
      <c r="F91" s="255"/>
      <c r="G91" s="255"/>
      <c r="H91" s="256"/>
    </row>
    <row r="92" spans="1:8" ht="12.75">
      <c r="A92" s="245" t="s">
        <v>181</v>
      </c>
      <c r="B92" s="246"/>
      <c r="C92" s="246"/>
      <c r="D92" s="246"/>
      <c r="E92" s="246"/>
      <c r="F92" s="246"/>
      <c r="G92" s="246"/>
      <c r="H92" s="247"/>
    </row>
    <row r="93" spans="1:8" ht="13.5" thickBot="1">
      <c r="A93" s="248"/>
      <c r="B93" s="249"/>
      <c r="C93" s="249"/>
      <c r="D93" s="249"/>
      <c r="E93" s="249"/>
      <c r="F93" s="249"/>
      <c r="G93" s="249"/>
      <c r="H93" s="250"/>
    </row>
    <row r="94" spans="1:8" ht="12.75">
      <c r="A94" s="245" t="s">
        <v>475</v>
      </c>
      <c r="B94" s="246"/>
      <c r="C94" s="246"/>
      <c r="D94" s="246"/>
      <c r="E94" s="246"/>
      <c r="F94" s="246"/>
      <c r="G94" s="246"/>
      <c r="H94" s="247"/>
    </row>
    <row r="95" spans="1:8" ht="66.75" customHeight="1" thickBot="1">
      <c r="A95" s="248"/>
      <c r="B95" s="249"/>
      <c r="C95" s="249"/>
      <c r="D95" s="249"/>
      <c r="E95" s="249"/>
      <c r="F95" s="249"/>
      <c r="G95" s="249"/>
      <c r="H95" s="250"/>
    </row>
    <row r="96" spans="1:8" ht="12.75">
      <c r="A96" s="245" t="s">
        <v>182</v>
      </c>
      <c r="B96" s="246"/>
      <c r="C96" s="246"/>
      <c r="D96" s="246"/>
      <c r="E96" s="246"/>
      <c r="F96" s="246"/>
      <c r="G96" s="246"/>
      <c r="H96" s="247"/>
    </row>
    <row r="97" spans="1:8" ht="13.5" thickBot="1">
      <c r="A97" s="248"/>
      <c r="B97" s="249"/>
      <c r="C97" s="249"/>
      <c r="D97" s="249"/>
      <c r="E97" s="249"/>
      <c r="F97" s="249"/>
      <c r="G97" s="249"/>
      <c r="H97" s="250"/>
    </row>
    <row r="100" ht="12.75">
      <c r="F100" s="110" t="s">
        <v>478</v>
      </c>
    </row>
    <row r="101" ht="12.75">
      <c r="F101" s="110"/>
    </row>
    <row r="102" ht="12.75">
      <c r="F102" s="111" t="s">
        <v>479</v>
      </c>
    </row>
  </sheetData>
  <sheetProtection/>
  <mergeCells count="151">
    <mergeCell ref="A2:H2"/>
    <mergeCell ref="A3:H3"/>
    <mergeCell ref="A4:B4"/>
    <mergeCell ref="A5:B5"/>
    <mergeCell ref="A6:B6"/>
    <mergeCell ref="A7:B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H24"/>
    <mergeCell ref="A25:B25"/>
    <mergeCell ref="A26:B26"/>
    <mergeCell ref="A27:B27"/>
    <mergeCell ref="C25:H25"/>
    <mergeCell ref="C26:H26"/>
    <mergeCell ref="C27:H27"/>
    <mergeCell ref="A28:B28"/>
    <mergeCell ref="A33:H33"/>
    <mergeCell ref="A34:H34"/>
    <mergeCell ref="A29:B29"/>
    <mergeCell ref="A30:B30"/>
    <mergeCell ref="C28:H30"/>
    <mergeCell ref="A31:B31"/>
    <mergeCell ref="C31:H31"/>
    <mergeCell ref="A32:B32"/>
    <mergeCell ref="C32:H32"/>
    <mergeCell ref="A48:H48"/>
    <mergeCell ref="A49:H49"/>
    <mergeCell ref="A50:H53"/>
    <mergeCell ref="A46:D46"/>
    <mergeCell ref="A47:D47"/>
    <mergeCell ref="A42:H42"/>
    <mergeCell ref="G43:G44"/>
    <mergeCell ref="A54:H54"/>
    <mergeCell ref="A55:D55"/>
    <mergeCell ref="E55:H55"/>
    <mergeCell ref="A56:D56"/>
    <mergeCell ref="E56:H56"/>
    <mergeCell ref="A57:D57"/>
    <mergeCell ref="E57:H57"/>
    <mergeCell ref="A58:D58"/>
    <mergeCell ref="E58:H58"/>
    <mergeCell ref="A59:H59"/>
    <mergeCell ref="A60:D60"/>
    <mergeCell ref="A61:D61"/>
    <mergeCell ref="E60:H61"/>
    <mergeCell ref="A69:D69"/>
    <mergeCell ref="A62:D62"/>
    <mergeCell ref="A63:D63"/>
    <mergeCell ref="E62:H63"/>
    <mergeCell ref="A64:D64"/>
    <mergeCell ref="A65:D65"/>
    <mergeCell ref="E64:H65"/>
    <mergeCell ref="A72:D72"/>
    <mergeCell ref="E71:H72"/>
    <mergeCell ref="A73:D73"/>
    <mergeCell ref="E73:H74"/>
    <mergeCell ref="A74:D74"/>
    <mergeCell ref="A66:D66"/>
    <mergeCell ref="A67:D67"/>
    <mergeCell ref="E66:H67"/>
    <mergeCell ref="A68:D68"/>
    <mergeCell ref="E68:H68"/>
    <mergeCell ref="A1:H1"/>
    <mergeCell ref="A83:D83"/>
    <mergeCell ref="A77:H77"/>
    <mergeCell ref="A78:D78"/>
    <mergeCell ref="E78:H78"/>
    <mergeCell ref="A79:D79"/>
    <mergeCell ref="E79:H79"/>
    <mergeCell ref="A70:D70"/>
    <mergeCell ref="E69:H70"/>
    <mergeCell ref="A71:D71"/>
    <mergeCell ref="A81:D81"/>
    <mergeCell ref="A82:D82"/>
    <mergeCell ref="E82:H82"/>
    <mergeCell ref="A84:H84"/>
    <mergeCell ref="E83:H83"/>
    <mergeCell ref="A75:D75"/>
    <mergeCell ref="A76:D76"/>
    <mergeCell ref="E75:H76"/>
    <mergeCell ref="A94:H95"/>
    <mergeCell ref="A96:H97"/>
    <mergeCell ref="C4:H4"/>
    <mergeCell ref="C5:E5"/>
    <mergeCell ref="F5:H5"/>
    <mergeCell ref="C6:H6"/>
    <mergeCell ref="C7:H7"/>
    <mergeCell ref="A85:E85"/>
    <mergeCell ref="F85:H85"/>
    <mergeCell ref="A86:E86"/>
    <mergeCell ref="A39:D39"/>
    <mergeCell ref="A40:D40"/>
    <mergeCell ref="A41:D41"/>
    <mergeCell ref="A88:H89"/>
    <mergeCell ref="A90:H91"/>
    <mergeCell ref="A92:H93"/>
    <mergeCell ref="F86:H86"/>
    <mergeCell ref="A87:H87"/>
    <mergeCell ref="A80:D80"/>
    <mergeCell ref="E80:H81"/>
    <mergeCell ref="G35:G36"/>
    <mergeCell ref="F35:F36"/>
    <mergeCell ref="H35:H36"/>
    <mergeCell ref="A43:D44"/>
    <mergeCell ref="F43:F44"/>
    <mergeCell ref="A45:D45"/>
    <mergeCell ref="H43:H44"/>
    <mergeCell ref="A35:D36"/>
    <mergeCell ref="A37:D37"/>
    <mergeCell ref="A38:D38"/>
  </mergeCells>
  <hyperlinks>
    <hyperlink ref="C7" r:id="rId1" display="http://www.zelvoz.co.rs/"/>
    <hyperlink ref="C6" r:id="rId2" display="zelvoz@zelvoz.co.rs"/>
  </hyperlinks>
  <printOptions/>
  <pageMargins left="0.7" right="0.7" top="0.75" bottom="0.75" header="0.3" footer="0.3"/>
  <pageSetup horizontalDpi="600" verticalDpi="600" orientation="portrait" r:id="rId3"/>
  <headerFooter>
    <oddFooter>&amp;C&amp;A&amp;RPage &amp;P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1">
      <selection activeCell="E172" sqref="E172"/>
    </sheetView>
  </sheetViews>
  <sheetFormatPr defaultColWidth="9.140625" defaultRowHeight="12.75"/>
  <cols>
    <col min="1" max="1" width="49.00390625" style="42" customWidth="1"/>
    <col min="2" max="2" width="17.8515625" style="42" customWidth="1"/>
    <col min="3" max="3" width="15.140625" style="42" customWidth="1"/>
    <col min="4" max="4" width="15.421875" style="42" customWidth="1"/>
    <col min="5" max="5" width="15.140625" style="42" customWidth="1"/>
    <col min="6" max="16384" width="9.140625" style="42" customWidth="1"/>
  </cols>
  <sheetData>
    <row r="1" spans="1:5" ht="12.75">
      <c r="A1" s="365" t="s">
        <v>219</v>
      </c>
      <c r="B1" s="365"/>
      <c r="C1" s="365"/>
      <c r="D1" s="365"/>
      <c r="E1" s="365"/>
    </row>
    <row r="2" spans="1:5" ht="12.75">
      <c r="A2" s="354" t="s">
        <v>187</v>
      </c>
      <c r="B2" s="354"/>
      <c r="C2" s="354"/>
      <c r="D2" s="354"/>
      <c r="E2" s="354"/>
    </row>
    <row r="3" spans="1:5" ht="12.75">
      <c r="A3" s="354" t="s">
        <v>187</v>
      </c>
      <c r="B3" s="354"/>
      <c r="C3" s="354"/>
      <c r="D3" s="354"/>
      <c r="E3" s="354"/>
    </row>
    <row r="4" spans="1:5" ht="12.75">
      <c r="A4" s="366" t="s">
        <v>414</v>
      </c>
      <c r="B4" s="366"/>
      <c r="C4" s="366"/>
      <c r="D4" s="366"/>
      <c r="E4" s="366"/>
    </row>
    <row r="5" spans="1:5" ht="12.75">
      <c r="A5" s="354" t="s">
        <v>188</v>
      </c>
      <c r="B5" s="354"/>
      <c r="C5" s="354"/>
      <c r="D5" s="354"/>
      <c r="E5" s="54" t="s">
        <v>189</v>
      </c>
    </row>
    <row r="6" spans="1:5" ht="38.25">
      <c r="A6" s="354" t="s">
        <v>190</v>
      </c>
      <c r="B6" s="354"/>
      <c r="C6" s="354"/>
      <c r="D6" s="354"/>
      <c r="E6" s="54" t="s">
        <v>191</v>
      </c>
    </row>
    <row r="7" spans="1:5" ht="12.75">
      <c r="A7" s="354" t="s">
        <v>192</v>
      </c>
      <c r="B7" s="354"/>
      <c r="C7" s="354"/>
      <c r="D7" s="354"/>
      <c r="E7" s="54" t="s">
        <v>193</v>
      </c>
    </row>
    <row r="8" spans="1:5" ht="25.5">
      <c r="A8" s="354" t="s">
        <v>194</v>
      </c>
      <c r="B8" s="354"/>
      <c r="C8" s="354"/>
      <c r="D8" s="354"/>
      <c r="E8" s="54" t="s">
        <v>195</v>
      </c>
    </row>
    <row r="9" spans="1:5" ht="12.75">
      <c r="A9" s="354" t="s">
        <v>196</v>
      </c>
      <c r="B9" s="354"/>
      <c r="C9" s="354"/>
      <c r="D9" s="354"/>
      <c r="E9" s="54" t="s">
        <v>193</v>
      </c>
    </row>
    <row r="10" spans="1:5" ht="12.75">
      <c r="A10" s="354" t="s">
        <v>197</v>
      </c>
      <c r="B10" s="354"/>
      <c r="C10" s="354"/>
      <c r="D10" s="354"/>
      <c r="E10" s="54" t="s">
        <v>198</v>
      </c>
    </row>
    <row r="11" spans="1:5" ht="12.75">
      <c r="A11" s="355"/>
      <c r="B11" s="355"/>
      <c r="C11" s="355"/>
      <c r="D11" s="355"/>
      <c r="E11" s="355"/>
    </row>
    <row r="12" spans="1:4" ht="12.75">
      <c r="A12" s="367" t="s">
        <v>199</v>
      </c>
      <c r="B12" s="368"/>
      <c r="C12" s="368"/>
      <c r="D12" s="369"/>
    </row>
    <row r="13" spans="1:4" ht="25.5">
      <c r="A13" s="361" t="s">
        <v>200</v>
      </c>
      <c r="B13" s="363" t="s">
        <v>201</v>
      </c>
      <c r="C13" s="49"/>
      <c r="D13" s="49" t="s">
        <v>202</v>
      </c>
    </row>
    <row r="14" spans="1:4" ht="25.5">
      <c r="A14" s="362"/>
      <c r="B14" s="364"/>
      <c r="C14" s="50" t="s">
        <v>203</v>
      </c>
      <c r="D14" s="50" t="s">
        <v>204</v>
      </c>
    </row>
    <row r="15" spans="1:4" ht="12.75">
      <c r="A15" s="51" t="s">
        <v>205</v>
      </c>
      <c r="B15" s="52">
        <v>1</v>
      </c>
      <c r="C15" s="53">
        <v>2146315</v>
      </c>
      <c r="D15" s="53">
        <v>2195879</v>
      </c>
    </row>
    <row r="16" spans="1:4" ht="12.75">
      <c r="A16" s="51" t="s">
        <v>206</v>
      </c>
      <c r="B16" s="52">
        <v>4</v>
      </c>
      <c r="C16" s="53">
        <v>290913</v>
      </c>
      <c r="D16" s="53">
        <v>290874</v>
      </c>
    </row>
    <row r="17" spans="1:4" ht="25.5">
      <c r="A17" s="51" t="s">
        <v>207</v>
      </c>
      <c r="B17" s="52">
        <v>5</v>
      </c>
      <c r="C17" s="53">
        <v>1731943</v>
      </c>
      <c r="D17" s="53">
        <v>1781575</v>
      </c>
    </row>
    <row r="18" spans="1:4" ht="12.75">
      <c r="A18" s="51" t="s">
        <v>208</v>
      </c>
      <c r="B18" s="52">
        <v>6</v>
      </c>
      <c r="C18" s="53">
        <v>1720588</v>
      </c>
      <c r="D18" s="53">
        <v>1770220</v>
      </c>
    </row>
    <row r="19" spans="1:4" ht="12.75">
      <c r="A19" s="51" t="s">
        <v>209</v>
      </c>
      <c r="B19" s="52">
        <v>7</v>
      </c>
      <c r="C19" s="53">
        <v>11355</v>
      </c>
      <c r="D19" s="53">
        <v>11355</v>
      </c>
    </row>
    <row r="20" spans="1:4" ht="12.75">
      <c r="A20" s="51" t="s">
        <v>210</v>
      </c>
      <c r="B20" s="52">
        <v>9</v>
      </c>
      <c r="C20" s="53">
        <v>123459</v>
      </c>
      <c r="D20" s="53">
        <v>123430</v>
      </c>
    </row>
    <row r="21" spans="1:4" ht="12.75">
      <c r="A21" s="51" t="s">
        <v>211</v>
      </c>
      <c r="B21" s="52">
        <v>10</v>
      </c>
      <c r="C21" s="53">
        <v>72684</v>
      </c>
      <c r="D21" s="53">
        <v>72675</v>
      </c>
    </row>
    <row r="22" spans="1:4" ht="12.75">
      <c r="A22" s="51" t="s">
        <v>212</v>
      </c>
      <c r="B22" s="52">
        <v>11</v>
      </c>
      <c r="C22" s="53">
        <v>50775</v>
      </c>
      <c r="D22" s="53">
        <v>50755</v>
      </c>
    </row>
    <row r="23" spans="1:4" ht="12.75">
      <c r="A23" s="51" t="s">
        <v>213</v>
      </c>
      <c r="B23" s="52">
        <v>12</v>
      </c>
      <c r="C23" s="53">
        <v>1038660</v>
      </c>
      <c r="D23" s="53">
        <v>850012</v>
      </c>
    </row>
    <row r="24" spans="1:4" ht="12.75">
      <c r="A24" s="51" t="s">
        <v>214</v>
      </c>
      <c r="B24" s="52">
        <v>13</v>
      </c>
      <c r="C24" s="53">
        <v>340782</v>
      </c>
      <c r="D24" s="53">
        <v>316824</v>
      </c>
    </row>
    <row r="25" spans="1:4" ht="25.5">
      <c r="A25" s="51" t="s">
        <v>215</v>
      </c>
      <c r="B25" s="52">
        <v>15</v>
      </c>
      <c r="C25" s="53">
        <v>697878</v>
      </c>
      <c r="D25" s="53">
        <v>533188</v>
      </c>
    </row>
    <row r="26" spans="1:4" ht="12.75">
      <c r="A26" s="51" t="s">
        <v>216</v>
      </c>
      <c r="B26" s="52">
        <v>16</v>
      </c>
      <c r="C26" s="53">
        <v>533170</v>
      </c>
      <c r="D26" s="53">
        <v>288293</v>
      </c>
    </row>
    <row r="27" spans="1:4" ht="12.75">
      <c r="A27" s="51" t="s">
        <v>217</v>
      </c>
      <c r="B27" s="52">
        <v>18</v>
      </c>
      <c r="C27" s="53">
        <v>69493</v>
      </c>
      <c r="D27" s="53">
        <v>109373</v>
      </c>
    </row>
    <row r="28" spans="1:4" ht="12.75">
      <c r="A28" s="51" t="s">
        <v>218</v>
      </c>
      <c r="B28" s="52">
        <v>19</v>
      </c>
      <c r="C28" s="53">
        <v>15</v>
      </c>
      <c r="D28" s="53">
        <v>110</v>
      </c>
    </row>
    <row r="29" spans="1:4" ht="25.5">
      <c r="A29" s="51" t="s">
        <v>220</v>
      </c>
      <c r="B29" s="52">
        <v>20</v>
      </c>
      <c r="C29" s="53">
        <v>95200</v>
      </c>
      <c r="D29" s="53">
        <v>135412</v>
      </c>
    </row>
    <row r="30" spans="1:4" ht="12.75">
      <c r="A30" s="51" t="s">
        <v>221</v>
      </c>
      <c r="B30" s="52">
        <v>22</v>
      </c>
      <c r="C30" s="53">
        <v>3184975</v>
      </c>
      <c r="D30" s="53">
        <v>3045891</v>
      </c>
    </row>
    <row r="31" spans="1:4" ht="12.75">
      <c r="A31" s="51" t="s">
        <v>222</v>
      </c>
      <c r="B31" s="52">
        <v>24</v>
      </c>
      <c r="C31" s="53">
        <v>3184975</v>
      </c>
      <c r="D31" s="53">
        <v>3045891</v>
      </c>
    </row>
    <row r="32" spans="1:4" ht="12.75">
      <c r="A32" s="51" t="s">
        <v>223</v>
      </c>
      <c r="B32" s="52">
        <v>25</v>
      </c>
      <c r="C32" s="53">
        <v>7529</v>
      </c>
      <c r="D32" s="53">
        <v>7529</v>
      </c>
    </row>
    <row r="33" spans="1:4" ht="12.75">
      <c r="A33" s="51" t="s">
        <v>224</v>
      </c>
      <c r="B33" s="52">
        <v>101</v>
      </c>
      <c r="C33" s="53">
        <v>554182</v>
      </c>
      <c r="D33" s="53">
        <v>743237</v>
      </c>
    </row>
    <row r="34" spans="1:4" ht="12.75">
      <c r="A34" s="51" t="s">
        <v>225</v>
      </c>
      <c r="B34" s="52">
        <v>102</v>
      </c>
      <c r="C34" s="53">
        <v>611459</v>
      </c>
      <c r="D34" s="53">
        <v>366596</v>
      </c>
    </row>
    <row r="35" spans="1:4" ht="12.75">
      <c r="A35" s="51" t="s">
        <v>226</v>
      </c>
      <c r="B35" s="52">
        <v>104</v>
      </c>
      <c r="C35" s="53">
        <v>1573</v>
      </c>
      <c r="D35" s="53">
        <v>1573</v>
      </c>
    </row>
    <row r="36" spans="1:4" ht="12.75">
      <c r="A36" s="51" t="s">
        <v>227</v>
      </c>
      <c r="B36" s="52">
        <v>105</v>
      </c>
      <c r="C36" s="53">
        <v>1152717</v>
      </c>
      <c r="D36" s="53">
        <v>1154787</v>
      </c>
    </row>
    <row r="37" spans="1:4" ht="12.75">
      <c r="A37" s="51" t="s">
        <v>228</v>
      </c>
      <c r="B37" s="52">
        <v>108</v>
      </c>
      <c r="C37" s="53">
        <v>5600</v>
      </c>
      <c r="D37" s="53">
        <v>4954</v>
      </c>
    </row>
    <row r="38" spans="1:4" ht="12.75">
      <c r="A38" s="51" t="s">
        <v>229</v>
      </c>
      <c r="B38" s="52">
        <v>109</v>
      </c>
      <c r="C38" s="53">
        <v>1217167</v>
      </c>
      <c r="D38" s="53">
        <v>784.673</v>
      </c>
    </row>
    <row r="39" spans="1:4" ht="25.5">
      <c r="A39" s="51" t="s">
        <v>230</v>
      </c>
      <c r="B39" s="52">
        <v>111</v>
      </c>
      <c r="C39" s="53">
        <v>2610266</v>
      </c>
      <c r="D39" s="53">
        <v>2282127</v>
      </c>
    </row>
    <row r="40" spans="1:4" ht="12.75">
      <c r="A40" s="51" t="s">
        <v>231</v>
      </c>
      <c r="B40" s="52">
        <v>113</v>
      </c>
      <c r="C40" s="53">
        <v>186060</v>
      </c>
      <c r="D40" s="53">
        <v>378378</v>
      </c>
    </row>
    <row r="41" spans="1:4" ht="12.75">
      <c r="A41" s="51" t="s">
        <v>232</v>
      </c>
      <c r="B41" s="52">
        <v>114</v>
      </c>
      <c r="C41" s="53">
        <v>14066</v>
      </c>
      <c r="D41" s="53">
        <v>0</v>
      </c>
    </row>
    <row r="42" spans="1:4" ht="12.75">
      <c r="A42" s="51" t="s">
        <v>233</v>
      </c>
      <c r="B42" s="52">
        <v>115</v>
      </c>
      <c r="C42" s="53">
        <v>171994</v>
      </c>
      <c r="D42" s="53">
        <v>378378</v>
      </c>
    </row>
    <row r="43" spans="1:4" ht="25.5">
      <c r="A43" s="51" t="s">
        <v>234</v>
      </c>
      <c r="B43" s="52">
        <v>116</v>
      </c>
      <c r="C43" s="53">
        <v>2424206</v>
      </c>
      <c r="D43" s="53">
        <v>1903749</v>
      </c>
    </row>
    <row r="44" spans="1:5" ht="12.75">
      <c r="A44" s="51" t="s">
        <v>235</v>
      </c>
      <c r="B44" s="52">
        <v>117</v>
      </c>
      <c r="C44" s="53">
        <v>458120</v>
      </c>
      <c r="D44" s="53">
        <v>46713</v>
      </c>
      <c r="E44" s="67"/>
    </row>
    <row r="45" spans="1:5" ht="12.75">
      <c r="A45" s="51" t="s">
        <v>236</v>
      </c>
      <c r="B45" s="52">
        <v>119</v>
      </c>
      <c r="C45" s="53">
        <v>577082</v>
      </c>
      <c r="D45" s="53">
        <v>750197</v>
      </c>
      <c r="E45" s="67"/>
    </row>
    <row r="46" spans="1:5" ht="12.75">
      <c r="A46" s="51" t="s">
        <v>237</v>
      </c>
      <c r="B46" s="52">
        <v>120</v>
      </c>
      <c r="C46" s="53">
        <v>1328682</v>
      </c>
      <c r="D46" s="53">
        <v>1075581</v>
      </c>
      <c r="E46" s="67"/>
    </row>
    <row r="47" spans="1:5" ht="25.5">
      <c r="A47" s="51" t="s">
        <v>238</v>
      </c>
      <c r="B47" s="52">
        <v>121</v>
      </c>
      <c r="C47" s="53">
        <v>60322</v>
      </c>
      <c r="D47" s="53">
        <v>31258</v>
      </c>
      <c r="E47" s="67"/>
    </row>
    <row r="48" spans="1:4" ht="12.75">
      <c r="A48" s="51" t="s">
        <v>239</v>
      </c>
      <c r="B48" s="52">
        <v>123</v>
      </c>
      <c r="C48" s="53">
        <v>20527</v>
      </c>
      <c r="D48" s="53">
        <v>20527</v>
      </c>
    </row>
    <row r="49" spans="1:4" ht="12.75">
      <c r="A49" s="51" t="s">
        <v>240</v>
      </c>
      <c r="B49" s="52">
        <v>124</v>
      </c>
      <c r="C49" s="53">
        <v>3184975</v>
      </c>
      <c r="D49" s="53">
        <v>3045891</v>
      </c>
    </row>
    <row r="50" spans="1:4" ht="12.75">
      <c r="A50" s="51" t="s">
        <v>241</v>
      </c>
      <c r="B50" s="52">
        <v>125</v>
      </c>
      <c r="C50" s="53">
        <v>7529</v>
      </c>
      <c r="D50" s="53">
        <v>7529</v>
      </c>
    </row>
    <row r="51" spans="1:4" ht="12.75">
      <c r="A51" s="367" t="s">
        <v>242</v>
      </c>
      <c r="B51" s="368"/>
      <c r="C51" s="368"/>
      <c r="D51" s="369"/>
    </row>
    <row r="52" spans="1:4" ht="25.5">
      <c r="A52" s="361" t="s">
        <v>200</v>
      </c>
      <c r="B52" s="363" t="s">
        <v>201</v>
      </c>
      <c r="C52" s="49"/>
      <c r="D52" s="49" t="s">
        <v>202</v>
      </c>
    </row>
    <row r="53" spans="1:4" ht="25.5">
      <c r="A53" s="362"/>
      <c r="B53" s="364"/>
      <c r="C53" s="50" t="s">
        <v>203</v>
      </c>
      <c r="D53" s="50" t="s">
        <v>204</v>
      </c>
    </row>
    <row r="54" spans="1:6" ht="12.75">
      <c r="A54" s="51" t="s">
        <v>243</v>
      </c>
      <c r="B54" s="52">
        <v>201</v>
      </c>
      <c r="C54" s="53">
        <v>761925</v>
      </c>
      <c r="D54" s="53">
        <v>977858</v>
      </c>
      <c r="F54" s="58">
        <f>D54+D66+D68</f>
        <v>1200412</v>
      </c>
    </row>
    <row r="55" spans="1:8" ht="12.75">
      <c r="A55" s="51" t="s">
        <v>244</v>
      </c>
      <c r="B55" s="52">
        <v>202</v>
      </c>
      <c r="C55" s="53">
        <v>741629</v>
      </c>
      <c r="D55" s="53">
        <v>849188</v>
      </c>
      <c r="F55" s="58">
        <f>D55-D56-D58</f>
        <v>720518</v>
      </c>
      <c r="G55" s="42">
        <v>791429</v>
      </c>
      <c r="H55" s="58">
        <f>G55-F55</f>
        <v>70911</v>
      </c>
    </row>
    <row r="56" spans="1:4" ht="12.75">
      <c r="A56" s="51" t="s">
        <v>245</v>
      </c>
      <c r="B56" s="52">
        <v>204</v>
      </c>
      <c r="C56" s="53">
        <v>153452</v>
      </c>
      <c r="D56" s="53">
        <v>128556</v>
      </c>
    </row>
    <row r="57" spans="1:4" ht="12.75">
      <c r="A57" s="51" t="s">
        <v>246</v>
      </c>
      <c r="B57" s="52">
        <v>205</v>
      </c>
      <c r="C57" s="53">
        <v>13327</v>
      </c>
      <c r="D57" s="53">
        <v>0</v>
      </c>
    </row>
    <row r="58" spans="1:4" ht="12.75">
      <c r="A58" s="51" t="s">
        <v>247</v>
      </c>
      <c r="B58" s="52">
        <v>206</v>
      </c>
      <c r="C58" s="53">
        <v>114</v>
      </c>
      <c r="D58" s="53">
        <v>114</v>
      </c>
    </row>
    <row r="59" spans="1:4" ht="12.75">
      <c r="A59" s="51" t="s">
        <v>248</v>
      </c>
      <c r="B59" s="52">
        <v>207</v>
      </c>
      <c r="C59" s="53">
        <v>1125693</v>
      </c>
      <c r="D59" s="53">
        <v>1113738</v>
      </c>
    </row>
    <row r="60" spans="1:4" ht="12.75">
      <c r="A60" s="51" t="s">
        <v>249</v>
      </c>
      <c r="B60" s="52">
        <v>208</v>
      </c>
      <c r="C60" s="53">
        <v>8783</v>
      </c>
      <c r="D60" s="53">
        <v>9507</v>
      </c>
    </row>
    <row r="61" spans="1:4" ht="12.75">
      <c r="A61" s="51" t="s">
        <v>250</v>
      </c>
      <c r="B61" s="52">
        <v>209</v>
      </c>
      <c r="C61" s="53">
        <v>314081</v>
      </c>
      <c r="D61" s="53">
        <v>388113</v>
      </c>
    </row>
    <row r="62" spans="1:4" ht="12.75">
      <c r="A62" s="51" t="s">
        <v>251</v>
      </c>
      <c r="B62" s="52">
        <v>210</v>
      </c>
      <c r="C62" s="53">
        <v>639212</v>
      </c>
      <c r="D62" s="53">
        <v>574047</v>
      </c>
    </row>
    <row r="63" spans="1:4" ht="12.75">
      <c r="A63" s="51" t="s">
        <v>252</v>
      </c>
      <c r="B63" s="52">
        <v>211</v>
      </c>
      <c r="C63" s="53">
        <v>54684</v>
      </c>
      <c r="D63" s="53">
        <v>48441</v>
      </c>
    </row>
    <row r="64" spans="1:4" ht="12.75">
      <c r="A64" s="51" t="s">
        <v>253</v>
      </c>
      <c r="B64" s="52">
        <v>212</v>
      </c>
      <c r="C64" s="53">
        <v>108933</v>
      </c>
      <c r="D64" s="53">
        <v>93630</v>
      </c>
    </row>
    <row r="65" spans="1:4" ht="12.75">
      <c r="A65" s="51" t="s">
        <v>254</v>
      </c>
      <c r="B65" s="52">
        <v>214</v>
      </c>
      <c r="C65" s="53">
        <v>363768</v>
      </c>
      <c r="D65" s="53">
        <v>135880</v>
      </c>
    </row>
    <row r="66" spans="1:4" ht="12.75">
      <c r="A66" s="51" t="s">
        <v>255</v>
      </c>
      <c r="B66" s="52">
        <v>215</v>
      </c>
      <c r="C66" s="53">
        <v>13707</v>
      </c>
      <c r="D66" s="53">
        <v>36029</v>
      </c>
    </row>
    <row r="67" spans="1:4" ht="12.75">
      <c r="A67" s="51" t="s">
        <v>256</v>
      </c>
      <c r="B67" s="52">
        <v>216</v>
      </c>
      <c r="C67" s="53">
        <v>89414</v>
      </c>
      <c r="D67" s="53">
        <v>53212</v>
      </c>
    </row>
    <row r="68" spans="1:4" ht="12.75">
      <c r="A68" s="51" t="s">
        <v>257</v>
      </c>
      <c r="B68" s="52">
        <v>217</v>
      </c>
      <c r="C68" s="53">
        <v>13444</v>
      </c>
      <c r="D68" s="53">
        <v>186525</v>
      </c>
    </row>
    <row r="69" spans="1:4" ht="12.75">
      <c r="A69" s="51" t="s">
        <v>258</v>
      </c>
      <c r="B69" s="52">
        <v>218</v>
      </c>
      <c r="C69" s="53">
        <v>7860</v>
      </c>
      <c r="D69" s="53">
        <v>51430</v>
      </c>
    </row>
    <row r="70" spans="1:4" ht="25.5">
      <c r="A70" s="51" t="s">
        <v>259</v>
      </c>
      <c r="B70" s="52">
        <v>220</v>
      </c>
      <c r="C70" s="53">
        <v>433891</v>
      </c>
      <c r="D70" s="53">
        <v>17968</v>
      </c>
    </row>
    <row r="71" spans="1:4" ht="25.5">
      <c r="A71" s="51" t="s">
        <v>260</v>
      </c>
      <c r="B71" s="52">
        <v>221</v>
      </c>
      <c r="C71" s="53">
        <v>1466</v>
      </c>
      <c r="D71" s="53">
        <v>22922</v>
      </c>
    </row>
    <row r="72" spans="1:4" ht="12.75">
      <c r="A72" s="51" t="s">
        <v>261</v>
      </c>
      <c r="B72" s="52">
        <v>223</v>
      </c>
      <c r="C72" s="53">
        <v>0</v>
      </c>
      <c r="D72" s="53">
        <v>4954</v>
      </c>
    </row>
    <row r="73" spans="1:4" ht="12.75">
      <c r="A73" s="51" t="s">
        <v>262</v>
      </c>
      <c r="B73" s="52">
        <v>224</v>
      </c>
      <c r="C73" s="53">
        <v>432425</v>
      </c>
      <c r="D73" s="53">
        <v>0</v>
      </c>
    </row>
    <row r="74" spans="1:4" ht="12.75">
      <c r="A74" s="51" t="s">
        <v>263</v>
      </c>
      <c r="B74" s="52">
        <v>229</v>
      </c>
      <c r="C74" s="53">
        <v>0</v>
      </c>
      <c r="D74" s="53">
        <v>4954</v>
      </c>
    </row>
    <row r="75" spans="1:4" ht="12.75">
      <c r="A75" s="51" t="s">
        <v>264</v>
      </c>
      <c r="B75" s="52">
        <v>230</v>
      </c>
      <c r="C75" s="53">
        <v>432425</v>
      </c>
      <c r="D75" s="53">
        <v>0</v>
      </c>
    </row>
    <row r="76" spans="1:4" ht="12.75">
      <c r="A76" s="367" t="s">
        <v>265</v>
      </c>
      <c r="B76" s="368"/>
      <c r="C76" s="368"/>
      <c r="D76" s="369"/>
    </row>
    <row r="77" spans="1:4" ht="25.5">
      <c r="A77" s="361" t="s">
        <v>200</v>
      </c>
      <c r="B77" s="363" t="s">
        <v>201</v>
      </c>
      <c r="C77" s="49"/>
      <c r="D77" s="49" t="s">
        <v>202</v>
      </c>
    </row>
    <row r="78" spans="1:4" ht="25.5">
      <c r="A78" s="362"/>
      <c r="B78" s="364"/>
      <c r="C78" s="50" t="s">
        <v>203</v>
      </c>
      <c r="D78" s="50" t="s">
        <v>204</v>
      </c>
    </row>
    <row r="79" spans="1:4" ht="12.75">
      <c r="A79" s="51" t="s">
        <v>266</v>
      </c>
      <c r="B79" s="52">
        <v>301</v>
      </c>
      <c r="C79" s="53">
        <v>860011</v>
      </c>
      <c r="D79" s="53">
        <v>1957563</v>
      </c>
    </row>
    <row r="80" spans="1:4" ht="12.75">
      <c r="A80" s="51" t="s">
        <v>267</v>
      </c>
      <c r="B80" s="52">
        <v>302</v>
      </c>
      <c r="C80" s="53">
        <v>739394</v>
      </c>
      <c r="D80" s="53">
        <v>1066826</v>
      </c>
    </row>
    <row r="81" spans="1:4" ht="12.75">
      <c r="A81" s="51" t="s">
        <v>268</v>
      </c>
      <c r="B81" s="52">
        <v>303</v>
      </c>
      <c r="C81" s="53">
        <v>106</v>
      </c>
      <c r="D81" s="53">
        <v>0</v>
      </c>
    </row>
    <row r="82" spans="1:4" ht="12.75">
      <c r="A82" s="51" t="s">
        <v>269</v>
      </c>
      <c r="B82" s="52">
        <v>304</v>
      </c>
      <c r="C82" s="53">
        <v>120511</v>
      </c>
      <c r="D82" s="53">
        <v>890737</v>
      </c>
    </row>
    <row r="83" spans="1:4" ht="12.75">
      <c r="A83" s="51" t="s">
        <v>270</v>
      </c>
      <c r="B83" s="52">
        <v>305</v>
      </c>
      <c r="C83" s="53">
        <v>1119271</v>
      </c>
      <c r="D83" s="53">
        <v>1975274</v>
      </c>
    </row>
    <row r="84" spans="1:4" ht="12.75">
      <c r="A84" s="51" t="s">
        <v>271</v>
      </c>
      <c r="B84" s="52">
        <v>306</v>
      </c>
      <c r="C84" s="53">
        <v>561023</v>
      </c>
      <c r="D84" s="53">
        <v>1155490</v>
      </c>
    </row>
    <row r="85" spans="1:4" ht="12.75">
      <c r="A85" s="51" t="s">
        <v>272</v>
      </c>
      <c r="B85" s="52">
        <v>307</v>
      </c>
      <c r="C85" s="53">
        <v>404709</v>
      </c>
      <c r="D85" s="53">
        <v>819784</v>
      </c>
    </row>
    <row r="86" spans="1:4" ht="12.75">
      <c r="A86" s="51" t="s">
        <v>273</v>
      </c>
      <c r="B86" s="52">
        <v>308</v>
      </c>
      <c r="C86" s="53">
        <v>10935</v>
      </c>
      <c r="D86" s="53">
        <v>0</v>
      </c>
    </row>
    <row r="87" spans="1:4" ht="12.75">
      <c r="A87" s="51" t="s">
        <v>274</v>
      </c>
      <c r="B87" s="52">
        <v>310</v>
      </c>
      <c r="C87" s="53">
        <v>142604</v>
      </c>
      <c r="D87" s="53">
        <v>0</v>
      </c>
    </row>
    <row r="88" spans="1:4" ht="12.75">
      <c r="A88" s="51" t="s">
        <v>275</v>
      </c>
      <c r="B88" s="52">
        <v>312</v>
      </c>
      <c r="C88" s="53">
        <v>259260</v>
      </c>
      <c r="D88" s="53">
        <v>17711</v>
      </c>
    </row>
    <row r="89" spans="1:4" ht="12.75">
      <c r="A89" s="51" t="s">
        <v>276</v>
      </c>
      <c r="B89" s="52">
        <v>313</v>
      </c>
      <c r="C89" s="53">
        <v>39887</v>
      </c>
      <c r="D89" s="53">
        <v>622</v>
      </c>
    </row>
    <row r="90" spans="1:4" ht="12.75">
      <c r="A90" s="51" t="s">
        <v>277</v>
      </c>
      <c r="B90" s="52">
        <v>314</v>
      </c>
      <c r="C90" s="53">
        <v>0</v>
      </c>
      <c r="D90" s="53">
        <v>149</v>
      </c>
    </row>
    <row r="91" spans="1:4" ht="25.5">
      <c r="A91" s="51" t="s">
        <v>278</v>
      </c>
      <c r="B91" s="52">
        <v>315</v>
      </c>
      <c r="C91" s="53">
        <v>0</v>
      </c>
      <c r="D91" s="53">
        <v>473</v>
      </c>
    </row>
    <row r="92" spans="1:4" ht="12.75">
      <c r="A92" s="51" t="s">
        <v>279</v>
      </c>
      <c r="B92" s="52">
        <v>316</v>
      </c>
      <c r="C92" s="53">
        <v>39887</v>
      </c>
      <c r="D92" s="53">
        <v>0</v>
      </c>
    </row>
    <row r="93" spans="1:4" ht="12.75">
      <c r="A93" s="51" t="s">
        <v>280</v>
      </c>
      <c r="B93" s="52">
        <v>319</v>
      </c>
      <c r="C93" s="53">
        <v>7388</v>
      </c>
      <c r="D93" s="53">
        <v>5002</v>
      </c>
    </row>
    <row r="94" spans="1:4" ht="25.5">
      <c r="A94" s="51" t="s">
        <v>281</v>
      </c>
      <c r="B94" s="52">
        <v>321</v>
      </c>
      <c r="C94" s="53">
        <v>7388</v>
      </c>
      <c r="D94" s="53">
        <v>5002</v>
      </c>
    </row>
    <row r="95" spans="1:4" ht="12.75">
      <c r="A95" s="51" t="s">
        <v>282</v>
      </c>
      <c r="B95" s="52">
        <v>323</v>
      </c>
      <c r="C95" s="53">
        <v>32499</v>
      </c>
      <c r="D95" s="53">
        <v>0</v>
      </c>
    </row>
    <row r="96" spans="1:4" ht="12.75">
      <c r="A96" s="51" t="s">
        <v>283</v>
      </c>
      <c r="B96" s="52">
        <v>324</v>
      </c>
      <c r="C96" s="53">
        <v>0</v>
      </c>
      <c r="D96" s="53">
        <v>4380</v>
      </c>
    </row>
    <row r="97" spans="1:4" ht="12.75">
      <c r="A97" s="51" t="s">
        <v>284</v>
      </c>
      <c r="B97" s="52">
        <v>325</v>
      </c>
      <c r="C97" s="53">
        <v>445005</v>
      </c>
      <c r="D97" s="53">
        <v>28290</v>
      </c>
    </row>
    <row r="98" spans="1:4" ht="12.75">
      <c r="A98" s="51" t="s">
        <v>285</v>
      </c>
      <c r="B98" s="52">
        <v>327</v>
      </c>
      <c r="C98" s="53">
        <v>445050</v>
      </c>
      <c r="D98" s="53">
        <v>28290</v>
      </c>
    </row>
    <row r="99" spans="1:4" ht="12.75">
      <c r="A99" s="51" t="s">
        <v>286</v>
      </c>
      <c r="B99" s="52">
        <v>329</v>
      </c>
      <c r="C99" s="53">
        <v>218384</v>
      </c>
      <c r="D99" s="53">
        <v>848</v>
      </c>
    </row>
    <row r="100" spans="1:4" ht="25.5">
      <c r="A100" s="51" t="s">
        <v>287</v>
      </c>
      <c r="B100" s="52">
        <v>331</v>
      </c>
      <c r="C100" s="53">
        <v>218384</v>
      </c>
      <c r="D100" s="53">
        <v>848</v>
      </c>
    </row>
    <row r="101" spans="1:4" ht="12.75">
      <c r="A101" s="51" t="s">
        <v>288</v>
      </c>
      <c r="B101" s="52">
        <v>334</v>
      </c>
      <c r="C101" s="53">
        <v>226666</v>
      </c>
      <c r="D101" s="53">
        <v>27442</v>
      </c>
    </row>
    <row r="102" spans="1:4" ht="12.75">
      <c r="A102" s="51" t="s">
        <v>289</v>
      </c>
      <c r="B102" s="52">
        <v>336</v>
      </c>
      <c r="C102" s="53">
        <v>1344948</v>
      </c>
      <c r="D102" s="53">
        <v>1986475</v>
      </c>
    </row>
    <row r="103" spans="1:4" ht="12.75">
      <c r="A103" s="51" t="s">
        <v>290</v>
      </c>
      <c r="B103" s="52">
        <v>337</v>
      </c>
      <c r="C103" s="53">
        <v>1345043</v>
      </c>
      <c r="D103" s="53">
        <v>1981124</v>
      </c>
    </row>
    <row r="104" spans="1:4" ht="12.75">
      <c r="A104" s="51" t="s">
        <v>291</v>
      </c>
      <c r="B104" s="52">
        <v>338</v>
      </c>
      <c r="C104" s="53">
        <v>0</v>
      </c>
      <c r="D104" s="53">
        <v>5351</v>
      </c>
    </row>
    <row r="105" spans="1:4" ht="12.75">
      <c r="A105" s="51" t="s">
        <v>292</v>
      </c>
      <c r="B105" s="52">
        <v>339</v>
      </c>
      <c r="C105" s="53">
        <v>95</v>
      </c>
      <c r="D105" s="53">
        <v>0</v>
      </c>
    </row>
    <row r="106" spans="1:4" ht="25.5">
      <c r="A106" s="51" t="s">
        <v>293</v>
      </c>
      <c r="B106" s="52">
        <v>340</v>
      </c>
      <c r="C106" s="53">
        <v>110</v>
      </c>
      <c r="D106" s="53">
        <v>147</v>
      </c>
    </row>
    <row r="107" spans="1:4" ht="25.5">
      <c r="A107" s="51" t="s">
        <v>294</v>
      </c>
      <c r="B107" s="52">
        <v>341</v>
      </c>
      <c r="C107" s="53">
        <v>0</v>
      </c>
      <c r="D107" s="53">
        <v>29338</v>
      </c>
    </row>
    <row r="108" spans="1:4" ht="25.5">
      <c r="A108" s="51" t="s">
        <v>295</v>
      </c>
      <c r="B108" s="52">
        <v>342</v>
      </c>
      <c r="C108" s="53">
        <v>0</v>
      </c>
      <c r="D108" s="53">
        <v>34726</v>
      </c>
    </row>
    <row r="109" spans="1:4" ht="25.5">
      <c r="A109" s="51" t="s">
        <v>296</v>
      </c>
      <c r="B109" s="52">
        <v>343</v>
      </c>
      <c r="C109" s="53">
        <v>15</v>
      </c>
      <c r="D109" s="53">
        <v>110</v>
      </c>
    </row>
    <row r="110" spans="1:4" ht="12.75">
      <c r="A110" s="367" t="s">
        <v>297</v>
      </c>
      <c r="B110" s="368"/>
      <c r="C110" s="368"/>
      <c r="D110" s="369"/>
    </row>
    <row r="111" spans="1:4" ht="25.5">
      <c r="A111" s="361" t="s">
        <v>200</v>
      </c>
      <c r="B111" s="363" t="s">
        <v>201</v>
      </c>
      <c r="C111" s="49" t="s">
        <v>202</v>
      </c>
      <c r="D111" s="55"/>
    </row>
    <row r="112" spans="1:4" ht="12.75">
      <c r="A112" s="362"/>
      <c r="B112" s="364"/>
      <c r="C112" s="50" t="s">
        <v>203</v>
      </c>
      <c r="D112" s="55"/>
    </row>
    <row r="113" spans="1:4" ht="25.5">
      <c r="A113" s="51" t="s">
        <v>298</v>
      </c>
      <c r="B113" s="52">
        <v>401</v>
      </c>
      <c r="C113" s="53">
        <v>352707</v>
      </c>
      <c r="D113" s="55"/>
    </row>
    <row r="114" spans="1:4" ht="38.25">
      <c r="A114" s="51" t="s">
        <v>299</v>
      </c>
      <c r="B114" s="52">
        <v>404</v>
      </c>
      <c r="C114" s="53">
        <v>352707</v>
      </c>
      <c r="D114" s="55"/>
    </row>
    <row r="115" spans="1:4" ht="37.5" customHeight="1">
      <c r="A115" s="51" t="s">
        <v>300</v>
      </c>
      <c r="B115" s="52">
        <v>407</v>
      </c>
      <c r="C115" s="53">
        <v>352707</v>
      </c>
      <c r="D115" s="55"/>
    </row>
    <row r="116" spans="1:4" ht="38.25">
      <c r="A116" s="51" t="s">
        <v>301</v>
      </c>
      <c r="B116" s="52">
        <v>410</v>
      </c>
      <c r="C116" s="53">
        <v>352707</v>
      </c>
      <c r="D116" s="55"/>
    </row>
    <row r="117" spans="1:4" ht="25.5">
      <c r="A117" s="51" t="s">
        <v>302</v>
      </c>
      <c r="B117" s="52">
        <v>411</v>
      </c>
      <c r="C117" s="53">
        <v>244633</v>
      </c>
      <c r="D117" s="55"/>
    </row>
    <row r="118" spans="1:4" ht="25.5">
      <c r="A118" s="51" t="s">
        <v>303</v>
      </c>
      <c r="B118" s="52">
        <v>413</v>
      </c>
      <c r="C118" s="53">
        <v>597340</v>
      </c>
      <c r="D118" s="55"/>
    </row>
    <row r="119" spans="1:4" ht="25.5">
      <c r="A119" s="51" t="s">
        <v>304</v>
      </c>
      <c r="B119" s="52">
        <v>414</v>
      </c>
      <c r="C119" s="53">
        <v>9528</v>
      </c>
      <c r="D119" s="55"/>
    </row>
    <row r="120" spans="1:4" ht="38.25">
      <c r="A120" s="51" t="s">
        <v>305</v>
      </c>
      <c r="B120" s="52">
        <v>417</v>
      </c>
      <c r="C120" s="53">
        <v>9528</v>
      </c>
      <c r="D120" s="55"/>
    </row>
    <row r="121" spans="1:4" ht="25.5">
      <c r="A121" s="51" t="s">
        <v>306</v>
      </c>
      <c r="B121" s="52">
        <v>418</v>
      </c>
      <c r="C121" s="53">
        <v>4479</v>
      </c>
      <c r="D121" s="55"/>
    </row>
    <row r="122" spans="1:4" ht="25.5">
      <c r="A122" s="51" t="s">
        <v>307</v>
      </c>
      <c r="B122" s="52">
        <v>419</v>
      </c>
      <c r="C122" s="53">
        <v>118</v>
      </c>
      <c r="D122" s="55"/>
    </row>
    <row r="123" spans="1:4" ht="25.5">
      <c r="A123" s="51" t="s">
        <v>308</v>
      </c>
      <c r="B123" s="52">
        <v>420</v>
      </c>
      <c r="C123" s="53">
        <v>13889</v>
      </c>
      <c r="D123" s="55"/>
    </row>
    <row r="124" spans="1:4" ht="38.25">
      <c r="A124" s="51" t="s">
        <v>309</v>
      </c>
      <c r="B124" s="52">
        <v>423</v>
      </c>
      <c r="C124" s="53">
        <v>13889</v>
      </c>
      <c r="D124" s="55"/>
    </row>
    <row r="125" spans="1:4" ht="25.5">
      <c r="A125" s="51" t="s">
        <v>310</v>
      </c>
      <c r="B125" s="52">
        <v>424</v>
      </c>
      <c r="C125" s="53">
        <v>230</v>
      </c>
      <c r="D125" s="55"/>
    </row>
    <row r="126" spans="1:4" ht="25.5">
      <c r="A126" s="51" t="s">
        <v>311</v>
      </c>
      <c r="B126" s="52">
        <v>426</v>
      </c>
      <c r="C126" s="53">
        <v>14119</v>
      </c>
      <c r="D126" s="55"/>
    </row>
    <row r="127" spans="1:4" ht="25.5">
      <c r="A127" s="51" t="s">
        <v>312</v>
      </c>
      <c r="B127" s="52">
        <v>453</v>
      </c>
      <c r="C127" s="53">
        <v>1573</v>
      </c>
      <c r="D127" s="55"/>
    </row>
    <row r="128" spans="1:4" ht="38.25">
      <c r="A128" s="51" t="s">
        <v>313</v>
      </c>
      <c r="B128" s="52">
        <v>456</v>
      </c>
      <c r="C128" s="53">
        <v>1573</v>
      </c>
      <c r="D128" s="55"/>
    </row>
    <row r="129" spans="1:4" ht="25.5">
      <c r="A129" s="51" t="s">
        <v>314</v>
      </c>
      <c r="B129" s="52">
        <v>459</v>
      </c>
      <c r="C129" s="53">
        <v>1573</v>
      </c>
      <c r="D129" s="55"/>
    </row>
    <row r="130" spans="1:4" ht="38.25">
      <c r="A130" s="51" t="s">
        <v>315</v>
      </c>
      <c r="B130" s="52">
        <v>462</v>
      </c>
      <c r="C130" s="53">
        <v>1573</v>
      </c>
      <c r="D130" s="55"/>
    </row>
    <row r="131" spans="1:4" ht="25.5">
      <c r="A131" s="51" t="s">
        <v>316</v>
      </c>
      <c r="B131" s="52">
        <v>465</v>
      </c>
      <c r="C131" s="53">
        <v>1573</v>
      </c>
      <c r="D131" s="55"/>
    </row>
    <row r="132" spans="1:4" ht="25.5">
      <c r="A132" s="51" t="s">
        <v>312</v>
      </c>
      <c r="B132" s="52">
        <v>466</v>
      </c>
      <c r="C132" s="53">
        <v>171566</v>
      </c>
      <c r="D132" s="55"/>
    </row>
    <row r="133" spans="1:4" ht="38.25">
      <c r="A133" s="51" t="s">
        <v>317</v>
      </c>
      <c r="B133" s="52">
        <v>467</v>
      </c>
      <c r="C133" s="53">
        <v>919718</v>
      </c>
      <c r="D133" s="55"/>
    </row>
    <row r="134" spans="1:4" ht="38.25">
      <c r="A134" s="51" t="s">
        <v>318</v>
      </c>
      <c r="B134" s="52">
        <v>468</v>
      </c>
      <c r="C134" s="53">
        <v>787</v>
      </c>
      <c r="D134" s="55"/>
    </row>
    <row r="135" spans="1:4" ht="38.25">
      <c r="A135" s="51" t="s">
        <v>313</v>
      </c>
      <c r="B135" s="52">
        <v>469</v>
      </c>
      <c r="C135" s="53">
        <v>1090497</v>
      </c>
      <c r="D135" s="55"/>
    </row>
    <row r="136" spans="1:4" ht="25.5">
      <c r="A136" s="51" t="s">
        <v>314</v>
      </c>
      <c r="B136" s="52">
        <v>472</v>
      </c>
      <c r="C136" s="53">
        <v>1090497</v>
      </c>
      <c r="D136" s="55"/>
    </row>
    <row r="137" spans="1:4" ht="38.25">
      <c r="A137" s="51" t="s">
        <v>319</v>
      </c>
      <c r="B137" s="52">
        <v>473</v>
      </c>
      <c r="C137" s="53">
        <v>64290</v>
      </c>
      <c r="D137" s="55"/>
    </row>
    <row r="138" spans="1:4" ht="38.25">
      <c r="A138" s="51" t="s">
        <v>315</v>
      </c>
      <c r="B138" s="52">
        <v>475</v>
      </c>
      <c r="C138" s="53">
        <v>1154787</v>
      </c>
      <c r="D138" s="55"/>
    </row>
    <row r="139" spans="1:4" ht="25.5">
      <c r="A139" s="51" t="s">
        <v>320</v>
      </c>
      <c r="B139" s="52">
        <v>476</v>
      </c>
      <c r="C139" s="53">
        <v>124</v>
      </c>
      <c r="D139" s="55"/>
    </row>
    <row r="140" spans="1:4" ht="25.5">
      <c r="A140" s="51" t="s">
        <v>321</v>
      </c>
      <c r="B140" s="52">
        <v>477</v>
      </c>
      <c r="C140" s="53">
        <v>2194</v>
      </c>
      <c r="D140" s="55"/>
    </row>
    <row r="141" spans="1:4" ht="25.5">
      <c r="A141" s="51" t="s">
        <v>316</v>
      </c>
      <c r="B141" s="52">
        <v>478</v>
      </c>
      <c r="C141" s="53">
        <v>1152717</v>
      </c>
      <c r="D141" s="55"/>
    </row>
    <row r="142" spans="1:4" ht="25.5">
      <c r="A142" s="51" t="s">
        <v>322</v>
      </c>
      <c r="B142" s="52">
        <v>509</v>
      </c>
      <c r="C142" s="53">
        <v>5085</v>
      </c>
      <c r="D142" s="55"/>
    </row>
    <row r="143" spans="1:4" ht="25.5">
      <c r="A143" s="51" t="s">
        <v>323</v>
      </c>
      <c r="B143" s="52">
        <v>510</v>
      </c>
      <c r="C143" s="53">
        <v>131</v>
      </c>
      <c r="D143" s="55"/>
    </row>
    <row r="144" spans="1:4" ht="25.5">
      <c r="A144" s="51" t="s">
        <v>314</v>
      </c>
      <c r="B144" s="52">
        <v>511</v>
      </c>
      <c r="C144" s="53">
        <v>4954</v>
      </c>
      <c r="D144" s="55"/>
    </row>
    <row r="145" spans="1:4" ht="38.25">
      <c r="A145" s="51" t="s">
        <v>315</v>
      </c>
      <c r="B145" s="52">
        <v>514</v>
      </c>
      <c r="C145" s="53">
        <v>4954</v>
      </c>
      <c r="D145" s="55"/>
    </row>
    <row r="146" spans="1:4" ht="25.5">
      <c r="A146" s="51" t="s">
        <v>320</v>
      </c>
      <c r="B146" s="52">
        <v>515</v>
      </c>
      <c r="C146" s="53">
        <v>646</v>
      </c>
      <c r="D146" s="55"/>
    </row>
    <row r="147" spans="1:4" ht="25.5">
      <c r="A147" s="51" t="s">
        <v>316</v>
      </c>
      <c r="B147" s="52">
        <v>517</v>
      </c>
      <c r="C147" s="53">
        <v>5600</v>
      </c>
      <c r="D147" s="55"/>
    </row>
    <row r="148" spans="1:4" ht="25.5">
      <c r="A148" s="51" t="s">
        <v>312</v>
      </c>
      <c r="B148" s="52">
        <v>518</v>
      </c>
      <c r="C148" s="53">
        <v>535060</v>
      </c>
      <c r="D148" s="55"/>
    </row>
    <row r="149" spans="1:4" ht="38.25">
      <c r="A149" s="51" t="s">
        <v>313</v>
      </c>
      <c r="B149" s="52">
        <v>521</v>
      </c>
      <c r="C149" s="53">
        <v>535060</v>
      </c>
      <c r="D149" s="55"/>
    </row>
    <row r="150" spans="1:4" ht="25.5">
      <c r="A150" s="51" t="s">
        <v>322</v>
      </c>
      <c r="B150" s="52">
        <v>522</v>
      </c>
      <c r="C150" s="53">
        <v>249613</v>
      </c>
      <c r="D150" s="55"/>
    </row>
    <row r="151" spans="1:4" ht="25.5">
      <c r="A151" s="51" t="s">
        <v>314</v>
      </c>
      <c r="B151" s="52">
        <v>524</v>
      </c>
      <c r="C151" s="53">
        <v>784673</v>
      </c>
      <c r="D151" s="55"/>
    </row>
    <row r="152" spans="1:4" ht="38.25">
      <c r="A152" s="51" t="s">
        <v>315</v>
      </c>
      <c r="B152" s="52">
        <v>527</v>
      </c>
      <c r="C152" s="53">
        <v>784673</v>
      </c>
      <c r="D152" s="55"/>
    </row>
    <row r="153" spans="1:4" ht="25.5">
      <c r="A153" s="51" t="s">
        <v>320</v>
      </c>
      <c r="B153" s="52">
        <v>528</v>
      </c>
      <c r="C153" s="53">
        <v>432494</v>
      </c>
      <c r="D153" s="55"/>
    </row>
    <row r="154" spans="1:4" ht="25.5">
      <c r="A154" s="51" t="s">
        <v>316</v>
      </c>
      <c r="B154" s="52">
        <v>530</v>
      </c>
      <c r="C154" s="53">
        <v>1217167</v>
      </c>
      <c r="D154" s="55"/>
    </row>
    <row r="155" spans="1:4" ht="38.25">
      <c r="A155" s="51" t="s">
        <v>317</v>
      </c>
      <c r="B155" s="52">
        <v>532</v>
      </c>
      <c r="C155" s="53">
        <v>314</v>
      </c>
      <c r="D155" s="55"/>
    </row>
    <row r="156" spans="1:4" ht="38.25">
      <c r="A156" s="51" t="s">
        <v>313</v>
      </c>
      <c r="B156" s="52">
        <v>534</v>
      </c>
      <c r="C156" s="53">
        <v>314</v>
      </c>
      <c r="D156" s="55"/>
    </row>
    <row r="157" spans="1:4" ht="25.5">
      <c r="A157" s="51" t="s">
        <v>323</v>
      </c>
      <c r="B157" s="52">
        <v>536</v>
      </c>
      <c r="C157" s="53">
        <v>314</v>
      </c>
      <c r="D157" s="55"/>
    </row>
    <row r="158" spans="1:4" ht="25.5">
      <c r="A158" s="51" t="s">
        <v>312</v>
      </c>
      <c r="B158" s="52">
        <v>544</v>
      </c>
      <c r="C158" s="53">
        <v>314</v>
      </c>
      <c r="D158" s="55"/>
    </row>
    <row r="159" spans="1:4" ht="38.25">
      <c r="A159" s="51" t="s">
        <v>313</v>
      </c>
      <c r="B159" s="52">
        <v>547</v>
      </c>
      <c r="C159" s="53">
        <v>918931</v>
      </c>
      <c r="D159" s="55"/>
    </row>
    <row r="160" spans="1:4" ht="25.5">
      <c r="A160" s="51" t="s">
        <v>314</v>
      </c>
      <c r="B160" s="52">
        <v>550</v>
      </c>
      <c r="C160" s="53">
        <v>678947</v>
      </c>
      <c r="D160" s="55"/>
    </row>
    <row r="161" spans="1:4" ht="38.25">
      <c r="A161" s="51" t="s">
        <v>315</v>
      </c>
      <c r="B161" s="52">
        <v>553</v>
      </c>
      <c r="C161" s="53">
        <v>743237</v>
      </c>
      <c r="D161" s="55"/>
    </row>
    <row r="162" spans="1:4" ht="25.5">
      <c r="A162" s="51" t="s">
        <v>316</v>
      </c>
      <c r="B162" s="52">
        <v>556</v>
      </c>
      <c r="C162" s="53">
        <v>554182</v>
      </c>
      <c r="D162" s="55"/>
    </row>
    <row r="163" spans="1:4" ht="25.5">
      <c r="A163" s="51" t="s">
        <v>324</v>
      </c>
      <c r="B163" s="52">
        <v>557</v>
      </c>
      <c r="C163" s="53">
        <v>249682</v>
      </c>
      <c r="D163" s="55"/>
    </row>
    <row r="164" spans="1:4" ht="38.25">
      <c r="A164" s="51" t="s">
        <v>325</v>
      </c>
      <c r="B164" s="52">
        <v>560</v>
      </c>
      <c r="C164" s="53">
        <v>249682</v>
      </c>
      <c r="D164" s="55"/>
    </row>
    <row r="165" spans="1:4" ht="25.5">
      <c r="A165" s="51" t="s">
        <v>326</v>
      </c>
      <c r="B165" s="52">
        <v>562</v>
      </c>
      <c r="C165" s="53">
        <v>249682</v>
      </c>
      <c r="D165" s="56"/>
    </row>
    <row r="166" spans="1:5" ht="12.75">
      <c r="A166" s="355"/>
      <c r="B166" s="355"/>
      <c r="C166" s="355"/>
      <c r="D166" s="355"/>
      <c r="E166" s="355"/>
    </row>
    <row r="167" spans="1:4" ht="12.75">
      <c r="A167" s="367" t="s">
        <v>327</v>
      </c>
      <c r="B167" s="368"/>
      <c r="C167" s="368"/>
      <c r="D167" s="369"/>
    </row>
    <row r="168" spans="1:4" ht="25.5">
      <c r="A168" s="361" t="s">
        <v>328</v>
      </c>
      <c r="B168" s="363" t="s">
        <v>329</v>
      </c>
      <c r="C168" s="49"/>
      <c r="D168" s="49" t="s">
        <v>202</v>
      </c>
    </row>
    <row r="169" spans="1:4" ht="25.5">
      <c r="A169" s="362"/>
      <c r="B169" s="364"/>
      <c r="C169" s="50" t="s">
        <v>203</v>
      </c>
      <c r="D169" s="50" t="s">
        <v>204</v>
      </c>
    </row>
    <row r="170" spans="1:4" ht="12.75">
      <c r="A170" s="358" t="s">
        <v>415</v>
      </c>
      <c r="B170" s="359"/>
      <c r="C170" s="359"/>
      <c r="D170" s="360"/>
    </row>
    <row r="171" spans="1:4" ht="12.75">
      <c r="A171" s="51" t="s">
        <v>330</v>
      </c>
      <c r="B171" s="52">
        <v>601</v>
      </c>
      <c r="C171" s="53">
        <v>12</v>
      </c>
      <c r="D171" s="53">
        <v>12</v>
      </c>
    </row>
    <row r="172" spans="1:4" ht="12.75">
      <c r="A172" s="51" t="s">
        <v>331</v>
      </c>
      <c r="B172" s="52">
        <v>602</v>
      </c>
      <c r="C172" s="53">
        <v>3</v>
      </c>
      <c r="D172" s="53">
        <v>3</v>
      </c>
    </row>
    <row r="173" spans="1:4" ht="12.75">
      <c r="A173" s="51" t="s">
        <v>332</v>
      </c>
      <c r="B173" s="52">
        <v>603</v>
      </c>
      <c r="C173" s="53">
        <v>2</v>
      </c>
      <c r="D173" s="53">
        <v>2</v>
      </c>
    </row>
    <row r="174" spans="1:4" ht="25.5">
      <c r="A174" s="51" t="s">
        <v>333</v>
      </c>
      <c r="B174" s="52">
        <v>604</v>
      </c>
      <c r="C174" s="53">
        <v>2</v>
      </c>
      <c r="D174" s="53">
        <v>2</v>
      </c>
    </row>
    <row r="175" spans="1:4" ht="25.5">
      <c r="A175" s="51" t="s">
        <v>334</v>
      </c>
      <c r="B175" s="52">
        <v>605</v>
      </c>
      <c r="C175" s="53">
        <v>1332</v>
      </c>
      <c r="D175" s="53">
        <v>1356</v>
      </c>
    </row>
    <row r="176" spans="1:5" ht="12.75">
      <c r="A176" s="356"/>
      <c r="B176" s="356"/>
      <c r="C176" s="356"/>
      <c r="D176" s="356"/>
      <c r="E176" s="356"/>
    </row>
    <row r="177" spans="1:5" ht="12.75">
      <c r="A177" s="361" t="s">
        <v>335</v>
      </c>
      <c r="B177" s="361" t="s">
        <v>336</v>
      </c>
      <c r="C177" s="370" t="s">
        <v>337</v>
      </c>
      <c r="D177" s="371"/>
      <c r="E177" s="372"/>
    </row>
    <row r="178" spans="1:5" ht="25.5">
      <c r="A178" s="362"/>
      <c r="B178" s="362"/>
      <c r="C178" s="50" t="s">
        <v>338</v>
      </c>
      <c r="D178" s="50" t="s">
        <v>339</v>
      </c>
      <c r="E178" s="50" t="s">
        <v>340</v>
      </c>
    </row>
    <row r="179" spans="1:5" ht="12.75">
      <c r="A179" s="358" t="s">
        <v>416</v>
      </c>
      <c r="B179" s="359"/>
      <c r="C179" s="359"/>
      <c r="D179" s="359"/>
      <c r="E179" s="360"/>
    </row>
    <row r="180" spans="1:5" ht="12.75">
      <c r="A180" s="57" t="s">
        <v>341</v>
      </c>
      <c r="B180" s="52" t="s">
        <v>342</v>
      </c>
      <c r="C180" s="53" t="s">
        <v>343</v>
      </c>
      <c r="D180" s="53" t="s">
        <v>344</v>
      </c>
      <c r="E180" s="53" t="s">
        <v>343</v>
      </c>
    </row>
    <row r="181" spans="1:5" ht="12.75">
      <c r="A181" s="57" t="s">
        <v>345</v>
      </c>
      <c r="B181" s="52" t="s">
        <v>346</v>
      </c>
      <c r="C181" s="53" t="s">
        <v>347</v>
      </c>
      <c r="D181" s="53" t="s">
        <v>344</v>
      </c>
      <c r="E181" s="53" t="s">
        <v>347</v>
      </c>
    </row>
    <row r="182" spans="1:5" ht="12.75">
      <c r="A182" s="57" t="s">
        <v>348</v>
      </c>
      <c r="B182" s="52" t="s">
        <v>349</v>
      </c>
      <c r="C182" s="53" t="s">
        <v>350</v>
      </c>
      <c r="D182" s="53" t="s">
        <v>344</v>
      </c>
      <c r="E182" s="53" t="s">
        <v>350</v>
      </c>
    </row>
    <row r="183" spans="1:5" ht="12.75">
      <c r="A183" s="57" t="s">
        <v>351</v>
      </c>
      <c r="B183" s="52" t="s">
        <v>352</v>
      </c>
      <c r="C183" s="53" t="s">
        <v>353</v>
      </c>
      <c r="D183" s="53" t="s">
        <v>354</v>
      </c>
      <c r="E183" s="53" t="s">
        <v>355</v>
      </c>
    </row>
    <row r="184" spans="1:5" ht="12.75">
      <c r="A184" s="57" t="s">
        <v>356</v>
      </c>
      <c r="B184" s="52" t="s">
        <v>357</v>
      </c>
      <c r="C184" s="53" t="s">
        <v>358</v>
      </c>
      <c r="D184" s="53" t="s">
        <v>344</v>
      </c>
      <c r="E184" s="53" t="s">
        <v>358</v>
      </c>
    </row>
    <row r="185" spans="1:5" ht="12.75">
      <c r="A185" s="57" t="s">
        <v>359</v>
      </c>
      <c r="B185" s="52" t="s">
        <v>360</v>
      </c>
      <c r="C185" s="53" t="s">
        <v>361</v>
      </c>
      <c r="D185" s="53" t="s">
        <v>344</v>
      </c>
      <c r="E185" s="53" t="s">
        <v>361</v>
      </c>
    </row>
    <row r="186" spans="1:5" ht="12.75">
      <c r="A186" s="57" t="s">
        <v>362</v>
      </c>
      <c r="B186" s="52" t="s">
        <v>363</v>
      </c>
      <c r="C186" s="53" t="s">
        <v>364</v>
      </c>
      <c r="D186" s="53" t="s">
        <v>354</v>
      </c>
      <c r="E186" s="53" t="s">
        <v>365</v>
      </c>
    </row>
    <row r="187" spans="1:5" ht="12.75">
      <c r="A187" s="357"/>
      <c r="B187" s="357"/>
      <c r="C187" s="357"/>
      <c r="D187" s="357"/>
      <c r="E187" s="357"/>
    </row>
    <row r="188" spans="1:4" ht="25.5">
      <c r="A188" s="361" t="s">
        <v>328</v>
      </c>
      <c r="B188" s="363" t="s">
        <v>329</v>
      </c>
      <c r="C188" s="49"/>
      <c r="D188" s="49" t="s">
        <v>202</v>
      </c>
    </row>
    <row r="189" spans="1:4" ht="25.5">
      <c r="A189" s="362"/>
      <c r="B189" s="364"/>
      <c r="C189" s="50" t="s">
        <v>203</v>
      </c>
      <c r="D189" s="50" t="s">
        <v>204</v>
      </c>
    </row>
    <row r="190" spans="1:4" ht="12.75">
      <c r="A190" s="51" t="s">
        <v>366</v>
      </c>
      <c r="B190" s="52">
        <v>616</v>
      </c>
      <c r="C190" s="53">
        <v>113051</v>
      </c>
      <c r="D190" s="53">
        <v>113997</v>
      </c>
    </row>
    <row r="191" spans="1:4" ht="12.75">
      <c r="A191" s="51" t="s">
        <v>367</v>
      </c>
      <c r="B191" s="52">
        <v>617</v>
      </c>
      <c r="C191" s="53">
        <v>183556</v>
      </c>
      <c r="D191" s="53">
        <v>163375</v>
      </c>
    </row>
    <row r="192" spans="1:4" ht="12.75">
      <c r="A192" s="51" t="s">
        <v>368</v>
      </c>
      <c r="B192" s="52">
        <v>619</v>
      </c>
      <c r="C192" s="53">
        <v>3</v>
      </c>
      <c r="D192" s="53">
        <v>4</v>
      </c>
    </row>
    <row r="193" spans="1:4" ht="12.75">
      <c r="A193" s="51" t="s">
        <v>369</v>
      </c>
      <c r="B193" s="52">
        <v>621</v>
      </c>
      <c r="C193" s="53">
        <v>44172</v>
      </c>
      <c r="D193" s="53">
        <v>39448</v>
      </c>
    </row>
    <row r="194" spans="1:4" ht="12.75">
      <c r="A194" s="51" t="s">
        <v>370</v>
      </c>
      <c r="B194" s="52">
        <v>622</v>
      </c>
      <c r="C194" s="53">
        <v>340782</v>
      </c>
      <c r="D194" s="53">
        <v>316824</v>
      </c>
    </row>
    <row r="195" spans="1:4" ht="12.75">
      <c r="A195" s="51" t="s">
        <v>371</v>
      </c>
      <c r="B195" s="52">
        <v>623</v>
      </c>
      <c r="C195" s="53">
        <v>597340</v>
      </c>
      <c r="D195" s="53">
        <v>352707</v>
      </c>
    </row>
    <row r="196" spans="1:4" ht="12.75">
      <c r="A196" s="51" t="s">
        <v>372</v>
      </c>
      <c r="B196" s="52">
        <v>624</v>
      </c>
      <c r="C196" s="53">
        <v>491528</v>
      </c>
      <c r="D196" s="53">
        <v>246895</v>
      </c>
    </row>
    <row r="197" spans="1:4" ht="12.75">
      <c r="A197" s="51" t="s">
        <v>373</v>
      </c>
      <c r="B197" s="52">
        <v>632</v>
      </c>
      <c r="C197" s="53">
        <v>14119</v>
      </c>
      <c r="D197" s="53">
        <v>13889</v>
      </c>
    </row>
    <row r="198" spans="1:4" ht="12.75">
      <c r="A198" s="51" t="s">
        <v>374</v>
      </c>
      <c r="B198" s="52">
        <v>633</v>
      </c>
      <c r="C198" s="53">
        <v>611459</v>
      </c>
      <c r="D198" s="53">
        <v>366596</v>
      </c>
    </row>
    <row r="199" spans="1:4" ht="12.75">
      <c r="A199" s="51" t="s">
        <v>375</v>
      </c>
      <c r="B199" s="52">
        <v>634</v>
      </c>
      <c r="C199" s="53">
        <v>1194679</v>
      </c>
      <c r="D199" s="53">
        <v>705414</v>
      </c>
    </row>
    <row r="200" spans="1:4" ht="12.75">
      <c r="A200" s="51" t="s">
        <v>376</v>
      </c>
      <c r="B200" s="52">
        <v>635</v>
      </c>
      <c r="C200" s="53">
        <v>597340</v>
      </c>
      <c r="D200" s="53">
        <v>352707</v>
      </c>
    </row>
    <row r="201" spans="1:4" ht="12.75">
      <c r="A201" s="51" t="s">
        <v>377</v>
      </c>
      <c r="B201" s="52">
        <v>638</v>
      </c>
      <c r="C201" s="53">
        <v>597340</v>
      </c>
      <c r="D201" s="53">
        <v>352707</v>
      </c>
    </row>
    <row r="202" spans="1:4" ht="25.5">
      <c r="A202" s="51" t="s">
        <v>378</v>
      </c>
      <c r="B202" s="52">
        <v>639</v>
      </c>
      <c r="C202" s="53">
        <v>469299</v>
      </c>
      <c r="D202" s="53">
        <v>230210</v>
      </c>
    </row>
    <row r="203" spans="1:4" ht="25.5">
      <c r="A203" s="51" t="s">
        <v>379</v>
      </c>
      <c r="B203" s="52">
        <v>640</v>
      </c>
      <c r="C203" s="53">
        <v>577082</v>
      </c>
      <c r="D203" s="53">
        <v>750197</v>
      </c>
    </row>
    <row r="204" spans="1:4" ht="25.5">
      <c r="A204" s="51" t="s">
        <v>380</v>
      </c>
      <c r="B204" s="52">
        <v>641</v>
      </c>
      <c r="C204" s="53">
        <v>0</v>
      </c>
      <c r="D204" s="53">
        <v>25764</v>
      </c>
    </row>
    <row r="205" spans="1:4" ht="25.5">
      <c r="A205" s="51" t="s">
        <v>381</v>
      </c>
      <c r="B205" s="52">
        <v>642</v>
      </c>
      <c r="C205" s="53">
        <v>62751</v>
      </c>
      <c r="D205" s="53">
        <v>127230</v>
      </c>
    </row>
    <row r="206" spans="1:4" ht="25.5">
      <c r="A206" s="51" t="s">
        <v>382</v>
      </c>
      <c r="B206" s="52">
        <v>643</v>
      </c>
      <c r="C206" s="53">
        <v>599211</v>
      </c>
      <c r="D206" s="53">
        <v>476292</v>
      </c>
    </row>
    <row r="207" spans="1:4" ht="25.5">
      <c r="A207" s="51" t="s">
        <v>383</v>
      </c>
      <c r="B207" s="52">
        <v>644</v>
      </c>
      <c r="C207" s="53">
        <v>378977</v>
      </c>
      <c r="D207" s="53">
        <v>334913</v>
      </c>
    </row>
    <row r="208" spans="1:4" ht="25.5">
      <c r="A208" s="51" t="s">
        <v>384</v>
      </c>
      <c r="B208" s="52">
        <v>645</v>
      </c>
      <c r="C208" s="53">
        <v>50905</v>
      </c>
      <c r="D208" s="53">
        <v>44651</v>
      </c>
    </row>
    <row r="209" spans="1:4" ht="25.5">
      <c r="A209" s="51" t="s">
        <v>385</v>
      </c>
      <c r="B209" s="52">
        <v>646</v>
      </c>
      <c r="C209" s="53">
        <v>93664</v>
      </c>
      <c r="D209" s="53">
        <v>82587</v>
      </c>
    </row>
    <row r="210" spans="1:4" ht="25.5">
      <c r="A210" s="51" t="s">
        <v>386</v>
      </c>
      <c r="B210" s="52">
        <v>648</v>
      </c>
      <c r="C210" s="53">
        <v>1120</v>
      </c>
      <c r="D210" s="53">
        <v>1991</v>
      </c>
    </row>
    <row r="211" spans="1:4" ht="25.5">
      <c r="A211" s="51" t="s">
        <v>387</v>
      </c>
      <c r="B211" s="52">
        <v>649</v>
      </c>
      <c r="C211" s="53">
        <v>148517</v>
      </c>
      <c r="D211" s="53">
        <v>183416</v>
      </c>
    </row>
    <row r="212" spans="1:4" ht="12.75">
      <c r="A212" s="51" t="s">
        <v>388</v>
      </c>
      <c r="B212" s="52">
        <v>650</v>
      </c>
      <c r="C212" s="53">
        <v>2381526</v>
      </c>
      <c r="D212" s="53">
        <v>2257251</v>
      </c>
    </row>
    <row r="213" spans="1:4" ht="12.75">
      <c r="A213" s="51" t="s">
        <v>389</v>
      </c>
      <c r="B213" s="52">
        <v>651</v>
      </c>
      <c r="C213" s="53">
        <v>35282</v>
      </c>
      <c r="D213" s="53">
        <v>29036</v>
      </c>
    </row>
    <row r="214" spans="1:4" ht="12.75">
      <c r="A214" s="51" t="s">
        <v>390</v>
      </c>
      <c r="B214" s="52">
        <v>652</v>
      </c>
      <c r="C214" s="53">
        <v>523392</v>
      </c>
      <c r="D214" s="53">
        <v>462151</v>
      </c>
    </row>
    <row r="215" spans="1:4" ht="25.5">
      <c r="A215" s="51" t="s">
        <v>391</v>
      </c>
      <c r="B215" s="52">
        <v>653</v>
      </c>
      <c r="C215" s="53">
        <v>93572</v>
      </c>
      <c r="D215" s="53">
        <v>82587</v>
      </c>
    </row>
    <row r="216" spans="1:4" ht="25.5">
      <c r="A216" s="51" t="s">
        <v>392</v>
      </c>
      <c r="B216" s="52">
        <v>654</v>
      </c>
      <c r="C216" s="53">
        <v>2160</v>
      </c>
      <c r="D216" s="53">
        <v>9688</v>
      </c>
    </row>
    <row r="217" spans="1:4" ht="25.5">
      <c r="A217" s="51" t="s">
        <v>393</v>
      </c>
      <c r="B217" s="52">
        <v>655</v>
      </c>
      <c r="C217" s="53">
        <v>126</v>
      </c>
      <c r="D217" s="53">
        <v>680</v>
      </c>
    </row>
    <row r="218" spans="1:4" ht="12.75">
      <c r="A218" s="51" t="s">
        <v>394</v>
      </c>
      <c r="B218" s="52">
        <v>656</v>
      </c>
      <c r="C218" s="53">
        <v>19962</v>
      </c>
      <c r="D218" s="53">
        <v>18941</v>
      </c>
    </row>
    <row r="219" spans="1:4" ht="12.75">
      <c r="A219" s="51" t="s">
        <v>395</v>
      </c>
      <c r="B219" s="52">
        <v>657</v>
      </c>
      <c r="C219" s="53">
        <v>54555</v>
      </c>
      <c r="D219" s="53">
        <v>35302</v>
      </c>
    </row>
    <row r="220" spans="1:4" ht="12.75">
      <c r="A220" s="51" t="s">
        <v>396</v>
      </c>
      <c r="B220" s="52">
        <v>658</v>
      </c>
      <c r="C220" s="53">
        <v>9430</v>
      </c>
      <c r="D220" s="53">
        <v>8687</v>
      </c>
    </row>
    <row r="221" spans="1:4" ht="12.75">
      <c r="A221" s="51" t="s">
        <v>397</v>
      </c>
      <c r="B221" s="52">
        <v>661</v>
      </c>
      <c r="C221" s="53">
        <v>54684</v>
      </c>
      <c r="D221" s="53">
        <v>48441</v>
      </c>
    </row>
    <row r="222" spans="1:4" ht="12.75">
      <c r="A222" s="51" t="s">
        <v>398</v>
      </c>
      <c r="B222" s="52">
        <v>662</v>
      </c>
      <c r="C222" s="53">
        <v>6259</v>
      </c>
      <c r="D222" s="53">
        <v>10628</v>
      </c>
    </row>
    <row r="223" spans="1:4" ht="12.75">
      <c r="A223" s="51" t="s">
        <v>399</v>
      </c>
      <c r="B223" s="52">
        <v>663</v>
      </c>
      <c r="C223" s="53">
        <v>3098</v>
      </c>
      <c r="D223" s="53">
        <v>2894</v>
      </c>
    </row>
    <row r="224" spans="1:4" ht="12.75">
      <c r="A224" s="51" t="s">
        <v>400</v>
      </c>
      <c r="B224" s="52">
        <v>664</v>
      </c>
      <c r="C224" s="53">
        <v>1997</v>
      </c>
      <c r="D224" s="53">
        <v>1763</v>
      </c>
    </row>
    <row r="225" spans="1:4" ht="12.75">
      <c r="A225" s="51" t="s">
        <v>401</v>
      </c>
      <c r="B225" s="52">
        <v>665</v>
      </c>
      <c r="C225" s="53">
        <v>12413</v>
      </c>
      <c r="D225" s="53">
        <v>8604</v>
      </c>
    </row>
    <row r="226" spans="1:4" ht="12.75">
      <c r="A226" s="51" t="s">
        <v>402</v>
      </c>
      <c r="B226" s="52">
        <v>667</v>
      </c>
      <c r="C226" s="53">
        <v>25577</v>
      </c>
      <c r="D226" s="53">
        <v>10783</v>
      </c>
    </row>
    <row r="227" spans="1:4" ht="12.75">
      <c r="A227" s="51" t="s">
        <v>403</v>
      </c>
      <c r="B227" s="52">
        <v>668</v>
      </c>
      <c r="C227" s="53">
        <v>25577</v>
      </c>
      <c r="D227" s="53">
        <v>10783</v>
      </c>
    </row>
    <row r="228" spans="1:4" ht="12.75">
      <c r="A228" s="51" t="s">
        <v>404</v>
      </c>
      <c r="B228" s="52">
        <v>669</v>
      </c>
      <c r="C228" s="53">
        <v>10809</v>
      </c>
      <c r="D228" s="53">
        <v>1841</v>
      </c>
    </row>
    <row r="229" spans="1:4" ht="38.25">
      <c r="A229" s="51" t="s">
        <v>405</v>
      </c>
      <c r="B229" s="52">
        <v>670</v>
      </c>
      <c r="C229" s="53">
        <v>816</v>
      </c>
      <c r="D229" s="53">
        <v>3682</v>
      </c>
    </row>
    <row r="230" spans="1:4" ht="12.75">
      <c r="A230" s="51" t="s">
        <v>406</v>
      </c>
      <c r="B230" s="52">
        <v>671</v>
      </c>
      <c r="C230" s="53">
        <v>879709</v>
      </c>
      <c r="D230" s="53">
        <v>746491</v>
      </c>
    </row>
    <row r="231" spans="1:4" ht="12.75">
      <c r="A231" s="51" t="s">
        <v>407</v>
      </c>
      <c r="B231" s="52">
        <v>672</v>
      </c>
      <c r="C231" s="53">
        <v>9068</v>
      </c>
      <c r="D231" s="53">
        <v>10058</v>
      </c>
    </row>
    <row r="232" spans="1:4" ht="12.75">
      <c r="A232" s="51" t="s">
        <v>408</v>
      </c>
      <c r="B232" s="52">
        <v>677</v>
      </c>
      <c r="C232" s="53">
        <v>106</v>
      </c>
      <c r="D232" s="53">
        <v>6691</v>
      </c>
    </row>
    <row r="233" spans="1:4" ht="25.5">
      <c r="A233" s="51" t="s">
        <v>409</v>
      </c>
      <c r="B233" s="52">
        <v>678</v>
      </c>
      <c r="C233" s="53">
        <v>0</v>
      </c>
      <c r="D233" s="53">
        <v>16</v>
      </c>
    </row>
    <row r="234" spans="1:4" ht="12.75">
      <c r="A234" s="51" t="s">
        <v>410</v>
      </c>
      <c r="B234" s="52">
        <v>680</v>
      </c>
      <c r="C234" s="53">
        <v>9174</v>
      </c>
      <c r="D234" s="53">
        <v>16765</v>
      </c>
    </row>
    <row r="235" spans="1:5" ht="12.75">
      <c r="A235" s="354"/>
      <c r="B235" s="354"/>
      <c r="C235" s="354"/>
      <c r="D235" s="354"/>
      <c r="E235" s="354"/>
    </row>
    <row r="236" spans="1:5" ht="12.75">
      <c r="A236" s="354" t="s">
        <v>417</v>
      </c>
      <c r="B236" s="354"/>
      <c r="C236" s="354"/>
      <c r="D236" s="354"/>
      <c r="E236" s="354"/>
    </row>
    <row r="237" spans="1:5" ht="12.75">
      <c r="A237" s="354" t="s">
        <v>411</v>
      </c>
      <c r="B237" s="354"/>
      <c r="C237" s="354"/>
      <c r="D237" s="354"/>
      <c r="E237" s="54" t="s">
        <v>412</v>
      </c>
    </row>
    <row r="238" spans="1:5" ht="12.75">
      <c r="A238" s="354" t="s">
        <v>413</v>
      </c>
      <c r="B238" s="354"/>
      <c r="C238" s="354"/>
      <c r="D238" s="354"/>
      <c r="E238" s="54" t="s">
        <v>412</v>
      </c>
    </row>
  </sheetData>
  <sheetProtection/>
  <mergeCells count="40">
    <mergeCell ref="A11:E11"/>
    <mergeCell ref="A5:D5"/>
    <mergeCell ref="A6:D6"/>
    <mergeCell ref="A7:D7"/>
    <mergeCell ref="B77:B78"/>
    <mergeCell ref="A110:D110"/>
    <mergeCell ref="A10:D10"/>
    <mergeCell ref="A111:A112"/>
    <mergeCell ref="B111:B112"/>
    <mergeCell ref="A12:D12"/>
    <mergeCell ref="A13:A14"/>
    <mergeCell ref="B13:B14"/>
    <mergeCell ref="A51:D51"/>
    <mergeCell ref="A52:A53"/>
    <mergeCell ref="B52:B53"/>
    <mergeCell ref="A76:D76"/>
    <mergeCell ref="A77:A78"/>
    <mergeCell ref="A167:D167"/>
    <mergeCell ref="A168:A169"/>
    <mergeCell ref="B168:B169"/>
    <mergeCell ref="A170:D170"/>
    <mergeCell ref="A177:A178"/>
    <mergeCell ref="B177:B178"/>
    <mergeCell ref="C177:E177"/>
    <mergeCell ref="A1:E1"/>
    <mergeCell ref="A2:E2"/>
    <mergeCell ref="A3:E3"/>
    <mergeCell ref="A4:E4"/>
    <mergeCell ref="A8:D8"/>
    <mergeCell ref="A9:D9"/>
    <mergeCell ref="A238:D238"/>
    <mergeCell ref="A166:E166"/>
    <mergeCell ref="A176:E176"/>
    <mergeCell ref="A187:E187"/>
    <mergeCell ref="A235:E235"/>
    <mergeCell ref="A236:E236"/>
    <mergeCell ref="A237:D237"/>
    <mergeCell ref="A179:E179"/>
    <mergeCell ref="A188:A189"/>
    <mergeCell ref="B188:B18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="90" zoomScaleNormal="120" zoomScaleSheetLayoutView="90" zoomScalePageLayoutView="0" workbookViewId="0" topLeftCell="A1">
      <selection activeCell="B2" sqref="B2:K2"/>
    </sheetView>
  </sheetViews>
  <sheetFormatPr defaultColWidth="9.140625" defaultRowHeight="12.75"/>
  <cols>
    <col min="2" max="2" width="13.28125" style="0" customWidth="1"/>
    <col min="3" max="4" width="10.7109375" style="0" customWidth="1"/>
    <col min="5" max="5" width="9.8515625" style="0" customWidth="1"/>
    <col min="6" max="6" width="10.7109375" style="0" customWidth="1"/>
    <col min="8" max="8" width="11.00390625" style="0" customWidth="1"/>
    <col min="9" max="9" width="12.140625" style="0" customWidth="1"/>
    <col min="10" max="10" width="10.421875" style="0" customWidth="1"/>
    <col min="11" max="11" width="12.421875" style="0" customWidth="1"/>
  </cols>
  <sheetData>
    <row r="1" spans="2:11" ht="41.25" customHeight="1">
      <c r="B1" s="168" t="s">
        <v>102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2:11" ht="12.75">
      <c r="B2" s="169" t="s">
        <v>101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39" t="s">
        <v>106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70" t="s">
        <v>0</v>
      </c>
      <c r="C5" s="170"/>
      <c r="D5" s="170"/>
      <c r="E5" s="170"/>
      <c r="F5" s="170"/>
      <c r="G5" s="170"/>
      <c r="H5" s="170"/>
      <c r="I5" s="170"/>
      <c r="J5" s="170"/>
      <c r="K5" s="170"/>
    </row>
    <row r="6" spans="2:11" ht="12.75">
      <c r="B6" s="171" t="s">
        <v>100</v>
      </c>
      <c r="C6" s="171"/>
      <c r="D6" s="172" t="s">
        <v>108</v>
      </c>
      <c r="E6" s="173"/>
      <c r="F6" s="173"/>
      <c r="G6" s="173"/>
      <c r="H6" s="171" t="s">
        <v>1</v>
      </c>
      <c r="I6" s="171"/>
      <c r="J6" s="174" t="s">
        <v>105</v>
      </c>
      <c r="K6" s="175"/>
    </row>
    <row r="7" spans="2:11" ht="12.75">
      <c r="B7" s="171" t="s">
        <v>2</v>
      </c>
      <c r="C7" s="171"/>
      <c r="D7" s="176" t="s">
        <v>107</v>
      </c>
      <c r="E7" s="177"/>
      <c r="F7" s="177"/>
      <c r="G7" s="178"/>
      <c r="H7" s="171" t="s">
        <v>3</v>
      </c>
      <c r="I7" s="171"/>
      <c r="J7" s="179">
        <v>101926148</v>
      </c>
      <c r="K7" s="17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181" t="s">
        <v>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1" ht="12.75">
      <c r="B12" s="182" t="s">
        <v>6</v>
      </c>
      <c r="C12" s="182"/>
      <c r="D12" s="182"/>
      <c r="E12" s="30" t="s">
        <v>103</v>
      </c>
      <c r="F12" s="30" t="s">
        <v>104</v>
      </c>
      <c r="G12" s="182" t="s">
        <v>7</v>
      </c>
      <c r="H12" s="182"/>
      <c r="I12" s="182"/>
      <c r="J12" s="30" t="s">
        <v>103</v>
      </c>
      <c r="K12" s="30" t="s">
        <v>104</v>
      </c>
    </row>
    <row r="13" spans="2:11" ht="12.75">
      <c r="B13" s="183" t="s">
        <v>8</v>
      </c>
      <c r="C13" s="183"/>
      <c r="D13" s="183"/>
      <c r="E13" s="31">
        <f>SUM(E14:E21)</f>
        <v>2195879</v>
      </c>
      <c r="F13" s="31">
        <f>SUM(F14:F21)</f>
        <v>2146315</v>
      </c>
      <c r="G13" s="183" t="s">
        <v>9</v>
      </c>
      <c r="H13" s="183"/>
      <c r="I13" s="183"/>
      <c r="J13" s="32">
        <f>SUM(J14:J21)</f>
        <v>743237</v>
      </c>
      <c r="K13" s="32">
        <f>SUM(K14:K21)</f>
        <v>554182</v>
      </c>
    </row>
    <row r="14" spans="2:11" ht="12.75">
      <c r="B14" s="140" t="s">
        <v>10</v>
      </c>
      <c r="C14" s="183"/>
      <c r="D14" s="183"/>
      <c r="E14" s="31"/>
      <c r="F14" s="31"/>
      <c r="G14" s="184" t="s">
        <v>74</v>
      </c>
      <c r="H14" s="185"/>
      <c r="I14" s="186"/>
      <c r="J14" s="32">
        <v>366596</v>
      </c>
      <c r="K14" s="32">
        <v>611459</v>
      </c>
    </row>
    <row r="15" spans="2:11" ht="12.75">
      <c r="B15" s="146" t="s">
        <v>11</v>
      </c>
      <c r="C15" s="146"/>
      <c r="D15" s="146"/>
      <c r="E15" s="31"/>
      <c r="F15" s="31"/>
      <c r="G15" s="187" t="s">
        <v>12</v>
      </c>
      <c r="H15" s="187"/>
      <c r="I15" s="187"/>
      <c r="J15" s="32"/>
      <c r="K15" s="32"/>
    </row>
    <row r="16" spans="2:11" ht="12.75">
      <c r="B16" s="187" t="s">
        <v>13</v>
      </c>
      <c r="C16" s="187"/>
      <c r="D16" s="187"/>
      <c r="E16" s="31">
        <v>290874</v>
      </c>
      <c r="F16" s="31">
        <v>290913</v>
      </c>
      <c r="G16" s="187" t="s">
        <v>14</v>
      </c>
      <c r="H16" s="187"/>
      <c r="I16" s="187"/>
      <c r="J16" s="32">
        <v>1573</v>
      </c>
      <c r="K16" s="32">
        <v>1573</v>
      </c>
    </row>
    <row r="17" spans="2:11" ht="12.75">
      <c r="B17" s="188" t="s">
        <v>58</v>
      </c>
      <c r="C17" s="187"/>
      <c r="D17" s="187"/>
      <c r="E17" s="189">
        <v>1781575</v>
      </c>
      <c r="F17" s="192">
        <v>1731943</v>
      </c>
      <c r="G17" s="187" t="s">
        <v>15</v>
      </c>
      <c r="H17" s="187"/>
      <c r="I17" s="187"/>
      <c r="J17" s="32">
        <v>1154787</v>
      </c>
      <c r="K17" s="32">
        <v>1152717</v>
      </c>
    </row>
    <row r="18" spans="2:11" ht="24" customHeight="1">
      <c r="B18" s="188"/>
      <c r="C18" s="187"/>
      <c r="D18" s="187"/>
      <c r="E18" s="189"/>
      <c r="F18" s="377"/>
      <c r="G18" s="190" t="s">
        <v>93</v>
      </c>
      <c r="H18" s="185"/>
      <c r="I18" s="186"/>
      <c r="J18" s="32"/>
      <c r="K18" s="32"/>
    </row>
    <row r="19" spans="2:11" ht="22.5" customHeight="1">
      <c r="B19" s="188"/>
      <c r="C19" s="187"/>
      <c r="D19" s="187"/>
      <c r="E19" s="189"/>
      <c r="F19" s="377"/>
      <c r="G19" s="190" t="s">
        <v>97</v>
      </c>
      <c r="H19" s="185"/>
      <c r="I19" s="186"/>
      <c r="J19" s="32"/>
      <c r="K19" s="32"/>
    </row>
    <row r="20" spans="2:11" ht="12.75">
      <c r="B20" s="187"/>
      <c r="C20" s="187"/>
      <c r="D20" s="187"/>
      <c r="E20" s="189"/>
      <c r="F20" s="193"/>
      <c r="G20" s="187" t="s">
        <v>94</v>
      </c>
      <c r="H20" s="187"/>
      <c r="I20" s="187"/>
      <c r="J20" s="32">
        <v>4954</v>
      </c>
      <c r="K20" s="32">
        <v>5600</v>
      </c>
    </row>
    <row r="21" spans="2:11" ht="12.75">
      <c r="B21" s="140" t="s">
        <v>16</v>
      </c>
      <c r="C21" s="140"/>
      <c r="D21" s="140"/>
      <c r="E21" s="31">
        <v>123430</v>
      </c>
      <c r="F21" s="31">
        <v>123459</v>
      </c>
      <c r="G21" s="187" t="s">
        <v>95</v>
      </c>
      <c r="H21" s="187"/>
      <c r="I21" s="187"/>
      <c r="J21" s="32">
        <v>-784673</v>
      </c>
      <c r="K21" s="32">
        <v>-1217167</v>
      </c>
    </row>
    <row r="22" spans="2:11" ht="12.75">
      <c r="B22" s="183" t="s">
        <v>19</v>
      </c>
      <c r="C22" s="183"/>
      <c r="D22" s="183"/>
      <c r="E22" s="31">
        <f>SUM(E23:E26)</f>
        <v>850012</v>
      </c>
      <c r="F22" s="31">
        <f>SUM(F23:F26)</f>
        <v>1038660</v>
      </c>
      <c r="G22" s="187" t="s">
        <v>96</v>
      </c>
      <c r="H22" s="187"/>
      <c r="I22" s="187"/>
      <c r="J22" s="32"/>
      <c r="K22" s="32"/>
    </row>
    <row r="23" spans="2:11" ht="12.75" customHeight="1">
      <c r="B23" s="187" t="s">
        <v>21</v>
      </c>
      <c r="C23" s="187"/>
      <c r="D23" s="187"/>
      <c r="E23" s="31">
        <v>316824</v>
      </c>
      <c r="F23" s="31">
        <v>340782</v>
      </c>
      <c r="G23" s="156" t="s">
        <v>17</v>
      </c>
      <c r="H23" s="191"/>
      <c r="I23" s="191"/>
      <c r="J23" s="192">
        <f>SUM(J25:J27)</f>
        <v>2282127</v>
      </c>
      <c r="K23" s="192">
        <f>SUM(K25:K27)</f>
        <v>2610266</v>
      </c>
    </row>
    <row r="24" spans="2:11" ht="46.5" customHeight="1">
      <c r="B24" s="194" t="s">
        <v>59</v>
      </c>
      <c r="C24" s="195"/>
      <c r="D24" s="195"/>
      <c r="E24" s="31"/>
      <c r="F24" s="31"/>
      <c r="G24" s="191"/>
      <c r="H24" s="191"/>
      <c r="I24" s="191"/>
      <c r="J24" s="193"/>
      <c r="K24" s="193"/>
    </row>
    <row r="25" spans="2:11" ht="12.75">
      <c r="B25" s="187" t="s">
        <v>60</v>
      </c>
      <c r="C25" s="187"/>
      <c r="D25" s="187"/>
      <c r="E25" s="31">
        <v>533188</v>
      </c>
      <c r="F25" s="31">
        <v>697878</v>
      </c>
      <c r="G25" s="140" t="s">
        <v>18</v>
      </c>
      <c r="H25" s="140"/>
      <c r="I25" s="140"/>
      <c r="J25" s="32"/>
      <c r="K25" s="32"/>
    </row>
    <row r="26" spans="2:11" ht="12.75">
      <c r="B26" s="140" t="s">
        <v>23</v>
      </c>
      <c r="C26" s="140"/>
      <c r="D26" s="140"/>
      <c r="E26" s="31"/>
      <c r="F26" s="31"/>
      <c r="G26" s="140" t="s">
        <v>20</v>
      </c>
      <c r="H26" s="140"/>
      <c r="I26" s="140"/>
      <c r="J26" s="32">
        <v>378378</v>
      </c>
      <c r="K26" s="32">
        <v>186060</v>
      </c>
    </row>
    <row r="27" spans="2:11" ht="12.75">
      <c r="B27" s="183" t="s">
        <v>24</v>
      </c>
      <c r="C27" s="183"/>
      <c r="D27" s="183"/>
      <c r="E27" s="31">
        <f>+E13+E22</f>
        <v>3045891</v>
      </c>
      <c r="F27" s="31">
        <f>+F13+F22</f>
        <v>3184975</v>
      </c>
      <c r="G27" s="187" t="s">
        <v>22</v>
      </c>
      <c r="H27" s="187"/>
      <c r="I27" s="187"/>
      <c r="J27" s="32">
        <v>1903749</v>
      </c>
      <c r="K27" s="32">
        <v>2424206</v>
      </c>
    </row>
    <row r="28" spans="2:11" ht="12.75">
      <c r="B28" s="183" t="s">
        <v>61</v>
      </c>
      <c r="C28" s="183"/>
      <c r="D28" s="183"/>
      <c r="E28" s="31"/>
      <c r="F28" s="31"/>
      <c r="G28" s="187" t="s">
        <v>25</v>
      </c>
      <c r="H28" s="187"/>
      <c r="I28" s="187"/>
      <c r="J28" s="32">
        <v>20527</v>
      </c>
      <c r="K28" s="32">
        <v>20527</v>
      </c>
    </row>
    <row r="29" spans="2:11" ht="12.75">
      <c r="B29" s="142" t="s">
        <v>27</v>
      </c>
      <c r="C29" s="142"/>
      <c r="D29" s="142"/>
      <c r="E29" s="31">
        <v>3045891</v>
      </c>
      <c r="F29" s="31">
        <v>3184975</v>
      </c>
      <c r="G29" s="60" t="s">
        <v>26</v>
      </c>
      <c r="H29" s="61"/>
      <c r="I29" s="62"/>
      <c r="J29" s="59">
        <f>+J13+J23+J28</f>
        <v>3045891</v>
      </c>
      <c r="K29" s="59">
        <f>+K13+K23+K28</f>
        <v>3184975</v>
      </c>
    </row>
    <row r="30" spans="2:11" ht="12.75">
      <c r="B30" s="142" t="s">
        <v>28</v>
      </c>
      <c r="C30" s="142"/>
      <c r="D30" s="142"/>
      <c r="E30" s="31">
        <v>7529</v>
      </c>
      <c r="F30" s="31">
        <v>7529</v>
      </c>
      <c r="G30" s="199" t="s">
        <v>29</v>
      </c>
      <c r="H30" s="200"/>
      <c r="I30" s="200"/>
      <c r="J30" s="31">
        <v>7529</v>
      </c>
      <c r="K30" s="31">
        <v>7529</v>
      </c>
    </row>
    <row r="32" spans="7:11" ht="12.75">
      <c r="G32" s="202" t="s">
        <v>30</v>
      </c>
      <c r="H32" s="202"/>
      <c r="I32" s="202"/>
      <c r="J32" s="202"/>
      <c r="K32" s="202"/>
    </row>
    <row r="33" spans="2:11" ht="12.75">
      <c r="B33" s="201" t="s">
        <v>62</v>
      </c>
      <c r="C33" s="202"/>
      <c r="D33" s="202"/>
      <c r="E33" s="202"/>
      <c r="F33" s="202"/>
      <c r="G33" s="202"/>
      <c r="H33" s="202"/>
      <c r="I33" s="202"/>
      <c r="J33" s="202"/>
      <c r="K33" s="202"/>
    </row>
    <row r="34" spans="2:11" ht="12.75">
      <c r="B34" s="203"/>
      <c r="C34" s="203"/>
      <c r="D34" s="203"/>
      <c r="E34" s="203"/>
      <c r="F34" s="203"/>
      <c r="G34" s="208" t="s">
        <v>31</v>
      </c>
      <c r="H34" s="183"/>
      <c r="I34" s="183"/>
      <c r="J34" s="205" t="s">
        <v>103</v>
      </c>
      <c r="K34" s="205" t="s">
        <v>104</v>
      </c>
    </row>
    <row r="35" spans="2:11" ht="12.75" customHeight="1">
      <c r="B35" s="204" t="s">
        <v>57</v>
      </c>
      <c r="C35" s="204"/>
      <c r="D35" s="204"/>
      <c r="E35" s="205" t="s">
        <v>103</v>
      </c>
      <c r="F35" s="205" t="s">
        <v>104</v>
      </c>
      <c r="G35" s="183"/>
      <c r="H35" s="183"/>
      <c r="I35" s="183"/>
      <c r="J35" s="207"/>
      <c r="K35" s="207"/>
    </row>
    <row r="36" spans="2:11" ht="12.75">
      <c r="B36" s="204"/>
      <c r="C36" s="204"/>
      <c r="D36" s="204"/>
      <c r="E36" s="206"/>
      <c r="F36" s="206"/>
      <c r="G36" s="187" t="s">
        <v>32</v>
      </c>
      <c r="H36" s="187"/>
      <c r="I36" s="187"/>
      <c r="J36" s="31">
        <v>977858</v>
      </c>
      <c r="K36" s="31">
        <v>761925</v>
      </c>
    </row>
    <row r="37" spans="2:11" ht="12.75">
      <c r="B37" s="204"/>
      <c r="C37" s="204"/>
      <c r="D37" s="204"/>
      <c r="E37" s="207"/>
      <c r="F37" s="207"/>
      <c r="G37" s="187" t="s">
        <v>36</v>
      </c>
      <c r="H37" s="187"/>
      <c r="I37" s="187"/>
      <c r="J37" s="31">
        <v>1113738</v>
      </c>
      <c r="K37" s="31">
        <v>1125693</v>
      </c>
    </row>
    <row r="38" spans="2:11" ht="12.75">
      <c r="B38" s="187" t="s">
        <v>33</v>
      </c>
      <c r="C38" s="187"/>
      <c r="D38" s="187"/>
      <c r="E38" s="31">
        <v>1957563</v>
      </c>
      <c r="F38" s="31">
        <v>860011</v>
      </c>
      <c r="G38" s="187" t="s">
        <v>63</v>
      </c>
      <c r="H38" s="187"/>
      <c r="I38" s="187"/>
      <c r="J38" s="31">
        <f>+J36-J37</f>
        <v>-135880</v>
      </c>
      <c r="K38" s="31">
        <f>+K36-K37</f>
        <v>-363768</v>
      </c>
    </row>
    <row r="39" spans="2:11" ht="12.75">
      <c r="B39" s="187" t="s">
        <v>34</v>
      </c>
      <c r="C39" s="187"/>
      <c r="D39" s="187"/>
      <c r="E39" s="31">
        <v>1975274</v>
      </c>
      <c r="F39" s="31">
        <v>1119271</v>
      </c>
      <c r="G39" s="187" t="s">
        <v>40</v>
      </c>
      <c r="H39" s="187"/>
      <c r="I39" s="187"/>
      <c r="J39" s="31">
        <v>36029</v>
      </c>
      <c r="K39" s="31">
        <v>13707</v>
      </c>
    </row>
    <row r="40" spans="2:11" ht="12.75">
      <c r="B40" s="209" t="s">
        <v>35</v>
      </c>
      <c r="C40" s="209"/>
      <c r="D40" s="209"/>
      <c r="E40" s="31">
        <f>+E38-E39</f>
        <v>-17711</v>
      </c>
      <c r="F40" s="31">
        <f>+F38-F39</f>
        <v>-259260</v>
      </c>
      <c r="G40" s="187" t="s">
        <v>42</v>
      </c>
      <c r="H40" s="187"/>
      <c r="I40" s="187"/>
      <c r="J40" s="31">
        <v>53212</v>
      </c>
      <c r="K40" s="31">
        <v>89414</v>
      </c>
    </row>
    <row r="41" spans="2:11" ht="12.75">
      <c r="B41" s="208" t="s">
        <v>64</v>
      </c>
      <c r="C41" s="208"/>
      <c r="D41" s="208"/>
      <c r="E41" s="210"/>
      <c r="F41" s="210"/>
      <c r="G41" s="158" t="s">
        <v>43</v>
      </c>
      <c r="H41" s="158"/>
      <c r="I41" s="158"/>
      <c r="J41" s="31">
        <v>186525</v>
      </c>
      <c r="K41" s="31">
        <v>13444</v>
      </c>
    </row>
    <row r="42" spans="2:13" ht="12.75" customHeight="1">
      <c r="B42" s="208"/>
      <c r="C42" s="208"/>
      <c r="D42" s="208"/>
      <c r="E42" s="210"/>
      <c r="F42" s="210"/>
      <c r="G42" s="158" t="s">
        <v>45</v>
      </c>
      <c r="H42" s="208"/>
      <c r="I42" s="208"/>
      <c r="J42" s="31">
        <v>51430</v>
      </c>
      <c r="K42" s="31">
        <v>7860</v>
      </c>
      <c r="M42" s="37"/>
    </row>
    <row r="43" spans="2:11" ht="21.75" customHeight="1">
      <c r="B43" s="188" t="s">
        <v>37</v>
      </c>
      <c r="C43" s="188"/>
      <c r="D43" s="188"/>
      <c r="E43" s="31">
        <v>622</v>
      </c>
      <c r="F43" s="31">
        <v>39887</v>
      </c>
      <c r="G43" s="188" t="s">
        <v>71</v>
      </c>
      <c r="H43" s="187"/>
      <c r="I43" s="187"/>
      <c r="J43" s="31">
        <f>+J38+J39-J40+J41-J42</f>
        <v>-17968</v>
      </c>
      <c r="K43" s="31">
        <f>+K38+K39-K40+K41-K42</f>
        <v>-433891</v>
      </c>
    </row>
    <row r="44" spans="2:11" ht="24.75" customHeight="1">
      <c r="B44" s="188" t="s">
        <v>38</v>
      </c>
      <c r="C44" s="188"/>
      <c r="D44" s="188"/>
      <c r="E44" s="31">
        <v>5002</v>
      </c>
      <c r="F44" s="31">
        <v>7388</v>
      </c>
      <c r="G44" s="190" t="s">
        <v>65</v>
      </c>
      <c r="H44" s="211"/>
      <c r="I44" s="212"/>
      <c r="J44" s="31">
        <v>22922</v>
      </c>
      <c r="K44" s="31">
        <v>1466</v>
      </c>
    </row>
    <row r="45" spans="2:11" ht="26.25" customHeight="1">
      <c r="B45" s="187" t="s">
        <v>35</v>
      </c>
      <c r="C45" s="187"/>
      <c r="D45" s="187"/>
      <c r="E45" s="31">
        <f>+E43-E44</f>
        <v>-4380</v>
      </c>
      <c r="F45" s="31">
        <f>+F43-F44</f>
        <v>32499</v>
      </c>
      <c r="G45" s="213" t="s">
        <v>49</v>
      </c>
      <c r="H45" s="214"/>
      <c r="I45" s="215"/>
      <c r="J45" s="33">
        <f>+J43+J44</f>
        <v>4954</v>
      </c>
      <c r="K45" s="33">
        <f>+K43+K44</f>
        <v>-432425</v>
      </c>
    </row>
    <row r="46" spans="2:11" ht="33.75" customHeight="1">
      <c r="B46" s="213" t="s">
        <v>66</v>
      </c>
      <c r="C46" s="214"/>
      <c r="D46" s="215"/>
      <c r="E46" s="33"/>
      <c r="F46" s="33"/>
      <c r="G46" s="142" t="s">
        <v>51</v>
      </c>
      <c r="H46" s="142"/>
      <c r="I46" s="142"/>
      <c r="J46" s="31"/>
      <c r="K46" s="31"/>
    </row>
    <row r="47" spans="2:11" ht="21.75" customHeight="1">
      <c r="B47" s="188" t="s">
        <v>39</v>
      </c>
      <c r="C47" s="188"/>
      <c r="D47" s="188"/>
      <c r="E47" s="31">
        <v>28290</v>
      </c>
      <c r="F47" s="31">
        <v>445050</v>
      </c>
      <c r="G47" s="216" t="s">
        <v>67</v>
      </c>
      <c r="H47" s="217"/>
      <c r="I47" s="217"/>
      <c r="J47" s="31"/>
      <c r="K47" s="31"/>
    </row>
    <row r="48" spans="2:11" ht="24" customHeight="1">
      <c r="B48" s="188" t="s">
        <v>41</v>
      </c>
      <c r="C48" s="188"/>
      <c r="D48" s="188"/>
      <c r="E48" s="31">
        <v>848</v>
      </c>
      <c r="F48" s="31">
        <v>218384</v>
      </c>
      <c r="G48" s="217" t="s">
        <v>68</v>
      </c>
      <c r="H48" s="217"/>
      <c r="I48" s="217"/>
      <c r="J48" s="31">
        <v>4954</v>
      </c>
      <c r="K48" s="31">
        <v>-432425</v>
      </c>
    </row>
    <row r="49" spans="2:11" ht="23.25" customHeight="1">
      <c r="B49" s="187" t="s">
        <v>35</v>
      </c>
      <c r="C49" s="187"/>
      <c r="D49" s="187"/>
      <c r="E49" s="31">
        <f>+E47-E48</f>
        <v>27442</v>
      </c>
      <c r="F49" s="31">
        <f>+F47-F48</f>
        <v>226666</v>
      </c>
      <c r="G49" s="216" t="s">
        <v>72</v>
      </c>
      <c r="H49" s="217"/>
      <c r="I49" s="217"/>
      <c r="J49" s="31"/>
      <c r="K49" s="31"/>
    </row>
    <row r="50" spans="2:11" ht="34.5" customHeight="1">
      <c r="B50" s="196" t="s">
        <v>44</v>
      </c>
      <c r="C50" s="196"/>
      <c r="D50" s="196"/>
      <c r="E50" s="31">
        <f>+E38+E43+E47</f>
        <v>1986475</v>
      </c>
      <c r="F50" s="31">
        <f>+F38+F43+F47</f>
        <v>1344948</v>
      </c>
      <c r="G50" s="156" t="s">
        <v>69</v>
      </c>
      <c r="H50" s="142"/>
      <c r="I50" s="142"/>
      <c r="J50" s="31"/>
      <c r="K50" s="31"/>
    </row>
    <row r="51" spans="2:11" ht="34.5" customHeight="1">
      <c r="B51" s="196" t="s">
        <v>46</v>
      </c>
      <c r="C51" s="196"/>
      <c r="D51" s="196"/>
      <c r="E51" s="31">
        <f>+E39+E44+E48</f>
        <v>1981124</v>
      </c>
      <c r="F51" s="31">
        <f>+F39+F44+F48</f>
        <v>1345043</v>
      </c>
      <c r="G51" s="142" t="s">
        <v>70</v>
      </c>
      <c r="H51" s="142"/>
      <c r="I51" s="142"/>
      <c r="J51" s="31"/>
      <c r="K51" s="31"/>
    </row>
    <row r="52" spans="2:11" ht="18" customHeight="1">
      <c r="B52" s="183" t="s">
        <v>47</v>
      </c>
      <c r="C52" s="183"/>
      <c r="D52" s="183"/>
      <c r="E52" s="31">
        <f>+E50-E51</f>
        <v>5351</v>
      </c>
      <c r="F52" s="31">
        <f>+F50-F51</f>
        <v>-95</v>
      </c>
      <c r="G52" s="142" t="s">
        <v>53</v>
      </c>
      <c r="H52" s="142"/>
      <c r="I52" s="142"/>
      <c r="J52" s="31"/>
      <c r="K52" s="31"/>
    </row>
    <row r="53" spans="2:11" ht="19.5" customHeight="1">
      <c r="B53" s="208" t="s">
        <v>48</v>
      </c>
      <c r="C53" s="208"/>
      <c r="D53" s="208"/>
      <c r="E53" s="210">
        <v>147</v>
      </c>
      <c r="F53" s="210">
        <v>110</v>
      </c>
      <c r="G53" s="156" t="s">
        <v>54</v>
      </c>
      <c r="H53" s="142"/>
      <c r="I53" s="142"/>
      <c r="J53" s="31"/>
      <c r="K53" s="31"/>
    </row>
    <row r="54" spans="2:11" ht="23.25" customHeight="1">
      <c r="B54" s="208"/>
      <c r="C54" s="208"/>
      <c r="D54" s="208"/>
      <c r="E54" s="210"/>
      <c r="F54" s="210"/>
      <c r="G54" s="218"/>
      <c r="H54" s="219"/>
      <c r="I54" s="219"/>
      <c r="J54" s="10"/>
      <c r="K54" s="10"/>
    </row>
    <row r="55" spans="2:6" ht="20.25" customHeight="1">
      <c r="B55" s="208" t="s">
        <v>50</v>
      </c>
      <c r="C55" s="208"/>
      <c r="D55" s="208"/>
      <c r="E55" s="210">
        <f>29338-34726</f>
        <v>-5388</v>
      </c>
      <c r="F55" s="210">
        <v>0</v>
      </c>
    </row>
    <row r="56" spans="2:7" ht="22.5" customHeight="1">
      <c r="B56" s="208"/>
      <c r="C56" s="208"/>
      <c r="D56" s="208"/>
      <c r="E56" s="210"/>
      <c r="F56" s="210"/>
      <c r="G56" s="37"/>
    </row>
    <row r="57" spans="2:6" ht="12.75">
      <c r="B57" s="208" t="s">
        <v>52</v>
      </c>
      <c r="C57" s="208"/>
      <c r="D57" s="208"/>
      <c r="E57" s="197">
        <v>110</v>
      </c>
      <c r="F57" s="210">
        <v>15</v>
      </c>
    </row>
    <row r="58" spans="2:6" ht="12.75">
      <c r="B58" s="208"/>
      <c r="C58" s="208"/>
      <c r="D58" s="208"/>
      <c r="E58" s="198"/>
      <c r="F58" s="210"/>
    </row>
    <row r="59" spans="7:11" ht="12.75">
      <c r="G59" s="44"/>
      <c r="H59" s="44"/>
      <c r="I59" s="44"/>
      <c r="J59" s="44"/>
      <c r="K59" s="44"/>
    </row>
    <row r="60" spans="1:11" ht="7.5" customHeight="1">
      <c r="A60" s="28"/>
      <c r="B60" s="374" t="s">
        <v>55</v>
      </c>
      <c r="C60" s="374"/>
      <c r="D60" s="374"/>
      <c r="E60" s="374"/>
      <c r="F60" s="374"/>
      <c r="G60" s="374"/>
      <c r="H60" s="374"/>
      <c r="I60" s="374"/>
      <c r="J60" s="374"/>
      <c r="K60" s="374"/>
    </row>
    <row r="61" spans="2:11" ht="12.75">
      <c r="B61" s="21"/>
      <c r="C61" s="22"/>
      <c r="D61" s="222">
        <v>2009</v>
      </c>
      <c r="E61" s="223"/>
      <c r="F61" s="223"/>
      <c r="G61" s="224"/>
      <c r="H61" s="222">
        <v>2010</v>
      </c>
      <c r="I61" s="223"/>
      <c r="J61" s="223"/>
      <c r="K61" s="224"/>
    </row>
    <row r="62" spans="2:11" ht="27.75" customHeight="1">
      <c r="B62" s="25"/>
      <c r="C62" s="26"/>
      <c r="D62" s="14" t="s">
        <v>75</v>
      </c>
      <c r="E62" s="14" t="s">
        <v>76</v>
      </c>
      <c r="F62" s="14" t="s">
        <v>77</v>
      </c>
      <c r="G62" s="14" t="s">
        <v>78</v>
      </c>
      <c r="H62" s="14" t="s">
        <v>75</v>
      </c>
      <c r="I62" s="14" t="s">
        <v>76</v>
      </c>
      <c r="J62" s="14" t="s">
        <v>77</v>
      </c>
      <c r="K62" s="14" t="s">
        <v>78</v>
      </c>
    </row>
    <row r="63" spans="2:12" ht="21.75" customHeight="1">
      <c r="B63" s="378" t="s">
        <v>79</v>
      </c>
      <c r="C63" s="379"/>
      <c r="D63" s="35">
        <v>352707</v>
      </c>
      <c r="E63" s="36">
        <v>0</v>
      </c>
      <c r="F63" s="36">
        <v>0</v>
      </c>
      <c r="G63" s="35">
        <f aca="true" t="shared" si="0" ref="G63:G73">+D63+E63-F63</f>
        <v>352707</v>
      </c>
      <c r="H63" s="35">
        <v>352707</v>
      </c>
      <c r="I63" s="36">
        <v>244633</v>
      </c>
      <c r="J63" s="36">
        <v>0</v>
      </c>
      <c r="K63" s="41">
        <f aca="true" t="shared" si="1" ref="K63:K73">+H63+I63-J63</f>
        <v>597340</v>
      </c>
      <c r="L63" s="42"/>
    </row>
    <row r="64" spans="2:11" ht="21.75" customHeight="1">
      <c r="B64" s="378" t="s">
        <v>80</v>
      </c>
      <c r="C64" s="379"/>
      <c r="D64" s="35">
        <v>9528</v>
      </c>
      <c r="E64" s="36">
        <v>4479</v>
      </c>
      <c r="F64" s="36">
        <v>118</v>
      </c>
      <c r="G64" s="35">
        <f t="shared" si="0"/>
        <v>13889</v>
      </c>
      <c r="H64" s="35">
        <v>13889</v>
      </c>
      <c r="I64" s="36">
        <v>230</v>
      </c>
      <c r="J64" s="36">
        <v>0</v>
      </c>
      <c r="K64" s="41">
        <f t="shared" si="1"/>
        <v>14119</v>
      </c>
    </row>
    <row r="65" spans="2:11" ht="30" customHeight="1">
      <c r="B65" s="378" t="s">
        <v>81</v>
      </c>
      <c r="C65" s="379"/>
      <c r="D65" s="35">
        <v>0</v>
      </c>
      <c r="E65" s="36">
        <v>0</v>
      </c>
      <c r="F65" s="36">
        <v>0</v>
      </c>
      <c r="G65" s="35">
        <f t="shared" si="0"/>
        <v>0</v>
      </c>
      <c r="H65" s="35">
        <v>0</v>
      </c>
      <c r="I65" s="36">
        <v>0</v>
      </c>
      <c r="J65" s="36">
        <v>0</v>
      </c>
      <c r="K65" s="41">
        <f t="shared" si="1"/>
        <v>0</v>
      </c>
    </row>
    <row r="66" spans="2:11" ht="21.75" customHeight="1">
      <c r="B66" s="378" t="s">
        <v>82</v>
      </c>
      <c r="C66" s="379"/>
      <c r="D66" s="35">
        <v>0</v>
      </c>
      <c r="E66" s="36">
        <v>0</v>
      </c>
      <c r="F66" s="36">
        <v>0</v>
      </c>
      <c r="G66" s="35">
        <f t="shared" si="0"/>
        <v>0</v>
      </c>
      <c r="H66" s="35">
        <v>0</v>
      </c>
      <c r="I66" s="36">
        <v>0</v>
      </c>
      <c r="J66" s="36">
        <v>0</v>
      </c>
      <c r="K66" s="41">
        <f t="shared" si="1"/>
        <v>0</v>
      </c>
    </row>
    <row r="67" spans="2:11" ht="21.75" customHeight="1">
      <c r="B67" s="378" t="s">
        <v>83</v>
      </c>
      <c r="C67" s="379"/>
      <c r="D67" s="35">
        <v>1573</v>
      </c>
      <c r="E67" s="36">
        <v>0</v>
      </c>
      <c r="F67" s="36">
        <v>0</v>
      </c>
      <c r="G67" s="35">
        <f t="shared" si="0"/>
        <v>1573</v>
      </c>
      <c r="H67" s="35">
        <v>1573</v>
      </c>
      <c r="I67" s="36">
        <v>0</v>
      </c>
      <c r="J67" s="36">
        <v>0</v>
      </c>
      <c r="K67" s="41">
        <f t="shared" si="1"/>
        <v>1573</v>
      </c>
    </row>
    <row r="68" spans="2:11" ht="21.75" customHeight="1">
      <c r="B68" s="378" t="s">
        <v>84</v>
      </c>
      <c r="C68" s="379"/>
      <c r="D68" s="35">
        <v>171566</v>
      </c>
      <c r="E68" s="128">
        <v>919718</v>
      </c>
      <c r="F68" s="36">
        <v>787</v>
      </c>
      <c r="G68" s="35">
        <f t="shared" si="0"/>
        <v>1090497</v>
      </c>
      <c r="H68" s="35">
        <f>1090497+64290</f>
        <v>1154787</v>
      </c>
      <c r="I68" s="36">
        <v>124</v>
      </c>
      <c r="J68" s="36">
        <v>2194</v>
      </c>
      <c r="K68" s="41">
        <f t="shared" si="1"/>
        <v>1152717</v>
      </c>
    </row>
    <row r="69" spans="2:11" ht="30" customHeight="1">
      <c r="B69" s="378" t="s">
        <v>99</v>
      </c>
      <c r="C69" s="379"/>
      <c r="D69" s="35">
        <v>0</v>
      </c>
      <c r="E69" s="36">
        <v>0</v>
      </c>
      <c r="F69" s="36">
        <v>0</v>
      </c>
      <c r="G69" s="35">
        <f t="shared" si="0"/>
        <v>0</v>
      </c>
      <c r="H69" s="35">
        <v>0</v>
      </c>
      <c r="I69" s="36">
        <v>0</v>
      </c>
      <c r="J69" s="36">
        <v>0</v>
      </c>
      <c r="K69" s="41">
        <f t="shared" si="1"/>
        <v>0</v>
      </c>
    </row>
    <row r="70" spans="2:11" ht="27" customHeight="1">
      <c r="B70" s="378" t="s">
        <v>98</v>
      </c>
      <c r="C70" s="379"/>
      <c r="D70" s="35">
        <v>0</v>
      </c>
      <c r="E70" s="36">
        <v>0</v>
      </c>
      <c r="F70" s="36">
        <v>0</v>
      </c>
      <c r="G70" s="35">
        <f t="shared" si="0"/>
        <v>0</v>
      </c>
      <c r="H70" s="35">
        <v>0</v>
      </c>
      <c r="I70" s="36">
        <v>0</v>
      </c>
      <c r="J70" s="36">
        <v>0</v>
      </c>
      <c r="K70" s="41">
        <f t="shared" si="1"/>
        <v>0</v>
      </c>
    </row>
    <row r="71" spans="2:11" ht="21.75" customHeight="1">
      <c r="B71" s="378" t="s">
        <v>85</v>
      </c>
      <c r="C71" s="379"/>
      <c r="D71" s="35">
        <v>0</v>
      </c>
      <c r="E71" s="36">
        <v>5085</v>
      </c>
      <c r="F71" s="36">
        <v>131</v>
      </c>
      <c r="G71" s="35">
        <f t="shared" si="0"/>
        <v>4954</v>
      </c>
      <c r="H71" s="35">
        <v>4954</v>
      </c>
      <c r="I71" s="36">
        <v>646</v>
      </c>
      <c r="J71" s="36">
        <v>0</v>
      </c>
      <c r="K71" s="41">
        <f t="shared" si="1"/>
        <v>5600</v>
      </c>
    </row>
    <row r="72" spans="2:11" ht="21.75" customHeight="1">
      <c r="B72" s="378" t="s">
        <v>86</v>
      </c>
      <c r="C72" s="379"/>
      <c r="D72" s="35">
        <v>535060</v>
      </c>
      <c r="E72" s="36">
        <v>249613</v>
      </c>
      <c r="F72" s="36">
        <v>0</v>
      </c>
      <c r="G72" s="35">
        <f t="shared" si="0"/>
        <v>784673</v>
      </c>
      <c r="H72" s="35">
        <v>784673</v>
      </c>
      <c r="I72" s="36">
        <v>432494</v>
      </c>
      <c r="J72" s="36">
        <v>0</v>
      </c>
      <c r="K72" s="41">
        <f t="shared" si="1"/>
        <v>1217167</v>
      </c>
    </row>
    <row r="73" spans="2:11" ht="21.75" customHeight="1">
      <c r="B73" s="378" t="s">
        <v>87</v>
      </c>
      <c r="C73" s="379"/>
      <c r="D73" s="35">
        <v>0</v>
      </c>
      <c r="E73" s="128">
        <v>314</v>
      </c>
      <c r="F73" s="36">
        <v>314</v>
      </c>
      <c r="G73" s="35">
        <f t="shared" si="0"/>
        <v>0</v>
      </c>
      <c r="H73" s="35">
        <v>0</v>
      </c>
      <c r="I73" s="36">
        <v>0</v>
      </c>
      <c r="J73" s="36">
        <v>0</v>
      </c>
      <c r="K73" s="34">
        <f t="shared" si="1"/>
        <v>0</v>
      </c>
    </row>
    <row r="74" spans="2:11" ht="21.75" customHeight="1">
      <c r="B74" s="378" t="s">
        <v>88</v>
      </c>
      <c r="C74" s="379"/>
      <c r="D74" s="127">
        <f>+D63+D64+D65+D66+D67+D68+D69-D70+D71-D72-D73</f>
        <v>314</v>
      </c>
      <c r="E74" s="127"/>
      <c r="F74" s="127"/>
      <c r="G74" s="127">
        <f>+G63+G64+G65+G66+G67+G68+G69-G70+G71-G72-G73</f>
        <v>678947</v>
      </c>
      <c r="H74" s="127">
        <f>+H63+H64+H65+H66+H67+H68+H69-H70+H71-H72-H73</f>
        <v>743237</v>
      </c>
      <c r="I74" s="127"/>
      <c r="J74" s="127"/>
      <c r="K74" s="127">
        <f>+K63+K64+K65+K66+K67+K68+K69-K70+K71-K72-K73</f>
        <v>554182</v>
      </c>
    </row>
    <row r="75" spans="2:11" ht="27.75" customHeight="1">
      <c r="B75" s="378" t="s">
        <v>92</v>
      </c>
      <c r="C75" s="379"/>
      <c r="D75" s="35">
        <v>249682</v>
      </c>
      <c r="E75" s="36">
        <v>0</v>
      </c>
      <c r="F75" s="36">
        <v>249682</v>
      </c>
      <c r="G75" s="35">
        <f>+D75+E75-F75</f>
        <v>0</v>
      </c>
      <c r="H75" s="35">
        <v>0</v>
      </c>
      <c r="I75" s="36">
        <v>0</v>
      </c>
      <c r="J75" s="36">
        <v>0</v>
      </c>
      <c r="K75" s="34">
        <f>+H75+I75-J75</f>
        <v>0</v>
      </c>
    </row>
    <row r="76" spans="16:20" ht="12.75">
      <c r="P76" s="37"/>
      <c r="Q76" s="38"/>
      <c r="S76" s="37"/>
      <c r="T76" s="38"/>
    </row>
    <row r="77" spans="2:11" ht="51.75" customHeight="1">
      <c r="B77" s="229" t="s">
        <v>480</v>
      </c>
      <c r="C77" s="230"/>
      <c r="D77" s="230"/>
      <c r="E77" s="230"/>
      <c r="F77" s="230"/>
      <c r="G77" s="230"/>
      <c r="H77" s="230"/>
      <c r="I77" s="230"/>
      <c r="J77" s="230"/>
      <c r="K77" s="230"/>
    </row>
    <row r="78" spans="2:11" ht="3.75" customHeight="1">
      <c r="B78" s="11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39" customHeight="1">
      <c r="B79" s="231" t="s">
        <v>90</v>
      </c>
      <c r="C79" s="232"/>
      <c r="D79" s="232"/>
      <c r="E79" s="232"/>
      <c r="F79" s="232"/>
      <c r="G79" s="232"/>
      <c r="H79" s="232"/>
      <c r="I79" s="232"/>
      <c r="J79" s="232"/>
      <c r="K79" s="232"/>
    </row>
    <row r="80" spans="2:11" ht="12.75">
      <c r="B80" s="220" t="s">
        <v>536</v>
      </c>
      <c r="C80" s="221"/>
      <c r="D80" s="221"/>
      <c r="E80" s="221"/>
      <c r="F80" s="221"/>
      <c r="G80" s="221"/>
      <c r="H80" s="221"/>
      <c r="I80" s="221"/>
      <c r="J80" s="221"/>
      <c r="K80" s="221"/>
    </row>
    <row r="81" spans="2:11" ht="12.75">
      <c r="B81" s="221"/>
      <c r="C81" s="221"/>
      <c r="D81" s="221"/>
      <c r="E81" s="221"/>
      <c r="F81" s="221"/>
      <c r="G81" s="221"/>
      <c r="H81" s="221"/>
      <c r="I81" s="221"/>
      <c r="J81" s="221"/>
      <c r="K81" s="221"/>
    </row>
    <row r="82" spans="2:11" ht="12.75">
      <c r="B82" s="221"/>
      <c r="C82" s="221"/>
      <c r="D82" s="221"/>
      <c r="E82" s="221"/>
      <c r="F82" s="221"/>
      <c r="G82" s="221"/>
      <c r="H82" s="221"/>
      <c r="I82" s="221"/>
      <c r="J82" s="221"/>
      <c r="K82" s="221"/>
    </row>
    <row r="83" spans="2:11" ht="12.75">
      <c r="B83" s="221"/>
      <c r="C83" s="221"/>
      <c r="D83" s="221"/>
      <c r="E83" s="221"/>
      <c r="F83" s="221"/>
      <c r="G83" s="221"/>
      <c r="H83" s="221"/>
      <c r="I83" s="221"/>
      <c r="J83" s="221"/>
      <c r="K83" s="221"/>
    </row>
    <row r="84" spans="2:11" ht="12.75">
      <c r="B84" s="221"/>
      <c r="C84" s="221"/>
      <c r="D84" s="221"/>
      <c r="E84" s="221"/>
      <c r="F84" s="221"/>
      <c r="G84" s="221"/>
      <c r="H84" s="221"/>
      <c r="I84" s="221"/>
      <c r="J84" s="221"/>
      <c r="K84" s="221"/>
    </row>
    <row r="85" spans="2:11" ht="12.75">
      <c r="B85" s="221"/>
      <c r="C85" s="221"/>
      <c r="D85" s="221"/>
      <c r="E85" s="221"/>
      <c r="F85" s="221"/>
      <c r="G85" s="221"/>
      <c r="H85" s="221"/>
      <c r="I85" s="221"/>
      <c r="J85" s="221"/>
      <c r="K85" s="221"/>
    </row>
    <row r="86" spans="2:11" ht="2.25" customHeight="1">
      <c r="B86" s="221"/>
      <c r="C86" s="221"/>
      <c r="D86" s="221"/>
      <c r="E86" s="221"/>
      <c r="F86" s="221"/>
      <c r="G86" s="221"/>
      <c r="H86" s="221"/>
      <c r="I86" s="221"/>
      <c r="J86" s="221"/>
      <c r="K86" s="221"/>
    </row>
    <row r="87" spans="2:11" ht="3.75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ht="24.75" customHeight="1">
      <c r="B88" s="233" t="s">
        <v>73</v>
      </c>
      <c r="C88" s="234"/>
      <c r="D88" s="234"/>
      <c r="E88" s="234"/>
      <c r="F88" s="234"/>
      <c r="G88" s="234"/>
      <c r="H88" s="234"/>
      <c r="I88" s="234"/>
      <c r="J88" s="234"/>
      <c r="K88" s="234"/>
    </row>
    <row r="89" spans="2:11" ht="12.75">
      <c r="B89" s="375" t="s">
        <v>481</v>
      </c>
      <c r="C89" s="376"/>
      <c r="D89" s="376"/>
      <c r="E89" s="376"/>
      <c r="F89" s="376"/>
      <c r="G89" s="376"/>
      <c r="H89" s="376"/>
      <c r="I89" s="376"/>
      <c r="J89" s="376"/>
      <c r="K89" s="376"/>
    </row>
    <row r="90" spans="2:11" ht="14.25" customHeight="1">
      <c r="B90" s="376"/>
      <c r="C90" s="376"/>
      <c r="D90" s="376"/>
      <c r="E90" s="376"/>
      <c r="F90" s="376"/>
      <c r="G90" s="376"/>
      <c r="H90" s="376"/>
      <c r="I90" s="376"/>
      <c r="J90" s="376"/>
      <c r="K90" s="376"/>
    </row>
    <row r="91" spans="2:11" ht="12.75" hidden="1">
      <c r="B91" s="220" t="s">
        <v>111</v>
      </c>
      <c r="C91" s="221"/>
      <c r="D91" s="221"/>
      <c r="E91" s="221"/>
      <c r="F91" s="221"/>
      <c r="G91" s="221"/>
      <c r="H91" s="221"/>
      <c r="I91" s="221"/>
      <c r="J91" s="221"/>
      <c r="K91" s="221"/>
    </row>
    <row r="92" spans="2:11" ht="12.75" hidden="1">
      <c r="B92" s="221"/>
      <c r="C92" s="221"/>
      <c r="D92" s="221"/>
      <c r="E92" s="221"/>
      <c r="F92" s="221"/>
      <c r="G92" s="221"/>
      <c r="H92" s="221"/>
      <c r="I92" s="221"/>
      <c r="J92" s="221"/>
      <c r="K92" s="221"/>
    </row>
    <row r="93" spans="2:11" ht="62.25" customHeight="1" hidden="1">
      <c r="B93" s="221"/>
      <c r="C93" s="221"/>
      <c r="D93" s="221"/>
      <c r="E93" s="221"/>
      <c r="F93" s="221"/>
      <c r="G93" s="221"/>
      <c r="H93" s="221"/>
      <c r="I93" s="221"/>
      <c r="J93" s="221"/>
      <c r="K93" s="221"/>
    </row>
    <row r="94" spans="2:11" ht="12.75">
      <c r="B94" s="39"/>
      <c r="C94" s="39"/>
      <c r="D94" s="39"/>
      <c r="E94" s="39"/>
      <c r="F94" s="40"/>
      <c r="G94" s="39"/>
      <c r="H94" s="138" t="s">
        <v>56</v>
      </c>
      <c r="I94" s="227"/>
      <c r="J94" s="227"/>
      <c r="K94" s="227"/>
    </row>
    <row r="95" spans="2:11" ht="15.75" customHeight="1">
      <c r="B95" s="39"/>
      <c r="C95" s="39"/>
      <c r="D95" s="39"/>
      <c r="E95" s="39"/>
      <c r="F95" s="40"/>
      <c r="G95" s="39"/>
      <c r="H95" s="45"/>
      <c r="I95" s="133"/>
      <c r="J95" s="133"/>
      <c r="K95" s="112"/>
    </row>
    <row r="96" spans="2:11" ht="12.75">
      <c r="B96" s="39"/>
      <c r="C96" s="39"/>
      <c r="D96" s="39"/>
      <c r="E96" s="39"/>
      <c r="F96" s="40"/>
      <c r="G96" s="39"/>
      <c r="I96" s="132" t="s">
        <v>538</v>
      </c>
      <c r="J96" s="131"/>
      <c r="K96" s="131"/>
    </row>
    <row r="97" spans="2:11" ht="9" customHeight="1">
      <c r="B97" s="39"/>
      <c r="C97" s="39"/>
      <c r="D97" s="39"/>
      <c r="E97" s="39"/>
      <c r="F97" s="40"/>
      <c r="G97" s="39"/>
      <c r="H97" s="1"/>
      <c r="I97" s="1"/>
      <c r="J97" s="1"/>
      <c r="K97" s="1"/>
    </row>
    <row r="98" spans="2:11" ht="12.75">
      <c r="B98" s="373" t="s">
        <v>91</v>
      </c>
      <c r="C98" s="373"/>
      <c r="D98" s="373"/>
      <c r="E98" s="373"/>
      <c r="F98" s="373"/>
      <c r="G98" s="373"/>
      <c r="H98" s="373"/>
      <c r="I98" s="373"/>
      <c r="J98" s="373"/>
      <c r="K98" s="373"/>
    </row>
    <row r="99" spans="2:11" ht="12.75">
      <c r="B99" s="373"/>
      <c r="C99" s="373"/>
      <c r="D99" s="373"/>
      <c r="E99" s="373"/>
      <c r="F99" s="373"/>
      <c r="G99" s="373"/>
      <c r="H99" s="373"/>
      <c r="I99" s="373"/>
      <c r="J99" s="373"/>
      <c r="K99" s="373"/>
    </row>
    <row r="100" spans="2:11" ht="24" customHeight="1"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</row>
    <row r="101" spans="2:11" ht="65.25" customHeight="1"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</row>
  </sheetData>
  <sheetProtection/>
  <mergeCells count="127">
    <mergeCell ref="B74:C74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3:C63"/>
    <mergeCell ref="B73:C73"/>
    <mergeCell ref="B47:D47"/>
    <mergeCell ref="G46:I46"/>
    <mergeCell ref="B48:D48"/>
    <mergeCell ref="G47:I47"/>
    <mergeCell ref="H61:K61"/>
    <mergeCell ref="B51:D51"/>
    <mergeCell ref="G50:I50"/>
    <mergeCell ref="B41:D42"/>
    <mergeCell ref="F41:F42"/>
    <mergeCell ref="G40:I40"/>
    <mergeCell ref="G41:I41"/>
    <mergeCell ref="F35:F37"/>
    <mergeCell ref="G34:I35"/>
    <mergeCell ref="E55:E56"/>
    <mergeCell ref="F55:F56"/>
    <mergeCell ref="G54:I54"/>
    <mergeCell ref="F57:F58"/>
    <mergeCell ref="J23:J24"/>
    <mergeCell ref="E41:E42"/>
    <mergeCell ref="J34:J35"/>
    <mergeCell ref="G26:I26"/>
    <mergeCell ref="B52:D52"/>
    <mergeCell ref="G51:I51"/>
    <mergeCell ref="B53:D54"/>
    <mergeCell ref="F53:F54"/>
    <mergeCell ref="B55:D56"/>
    <mergeCell ref="B57:D58"/>
    <mergeCell ref="G52:I52"/>
    <mergeCell ref="G53:I53"/>
    <mergeCell ref="E57:E58"/>
    <mergeCell ref="E53:E54"/>
    <mergeCell ref="B49:D49"/>
    <mergeCell ref="G48:I48"/>
    <mergeCell ref="B50:D50"/>
    <mergeCell ref="G49:I49"/>
    <mergeCell ref="B44:D44"/>
    <mergeCell ref="G43:I43"/>
    <mergeCell ref="B45:D45"/>
    <mergeCell ref="G44:I44"/>
    <mergeCell ref="B46:D46"/>
    <mergeCell ref="G45:I45"/>
    <mergeCell ref="B43:D43"/>
    <mergeCell ref="G42:I42"/>
    <mergeCell ref="B38:D38"/>
    <mergeCell ref="G37:I37"/>
    <mergeCell ref="B39:D39"/>
    <mergeCell ref="G38:I38"/>
    <mergeCell ref="B40:D40"/>
    <mergeCell ref="G39:I39"/>
    <mergeCell ref="B35:D37"/>
    <mergeCell ref="E35:E37"/>
    <mergeCell ref="K34:K35"/>
    <mergeCell ref="G36:I36"/>
    <mergeCell ref="B30:D30"/>
    <mergeCell ref="G30:I30"/>
    <mergeCell ref="B33:F34"/>
    <mergeCell ref="G32:K33"/>
    <mergeCell ref="B27:D27"/>
    <mergeCell ref="G27:I27"/>
    <mergeCell ref="B28:D28"/>
    <mergeCell ref="G28:I28"/>
    <mergeCell ref="B29:D29"/>
    <mergeCell ref="K23:K24"/>
    <mergeCell ref="B24:D24"/>
    <mergeCell ref="B25:D25"/>
    <mergeCell ref="G25:I25"/>
    <mergeCell ref="B26:D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G17:I17"/>
    <mergeCell ref="G20:I20"/>
    <mergeCell ref="G18:I18"/>
    <mergeCell ref="G19:I19"/>
    <mergeCell ref="F17:F20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  <mergeCell ref="B98:K101"/>
    <mergeCell ref="B60:K60"/>
    <mergeCell ref="D61:G61"/>
    <mergeCell ref="H94:K94"/>
    <mergeCell ref="B77:K77"/>
    <mergeCell ref="B79:K79"/>
    <mergeCell ref="B80:K86"/>
    <mergeCell ref="B88:K88"/>
    <mergeCell ref="B89:K90"/>
    <mergeCell ref="B91:K93"/>
  </mergeCells>
  <printOptions/>
  <pageMargins left="0.93" right="0.41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132">
      <selection activeCell="B139" sqref="B139"/>
    </sheetView>
  </sheetViews>
  <sheetFormatPr defaultColWidth="19.57421875" defaultRowHeight="12.75"/>
  <cols>
    <col min="1" max="1" width="49.140625" style="0" customWidth="1"/>
    <col min="2" max="5" width="17.7109375" style="0" customWidth="1"/>
  </cols>
  <sheetData>
    <row r="1" spans="1:4" ht="12.75">
      <c r="A1" s="380" t="s">
        <v>482</v>
      </c>
      <c r="B1" s="381"/>
      <c r="C1" s="381"/>
      <c r="D1" s="382"/>
    </row>
    <row r="2" spans="1:6" ht="12.75">
      <c r="A2" s="383" t="s">
        <v>200</v>
      </c>
      <c r="B2" s="385" t="s">
        <v>201</v>
      </c>
      <c r="C2" s="113" t="s">
        <v>202</v>
      </c>
      <c r="D2" s="113"/>
      <c r="F2" t="s">
        <v>202</v>
      </c>
    </row>
    <row r="3" spans="1:7" ht="12.75">
      <c r="A3" s="384"/>
      <c r="B3" s="386"/>
      <c r="C3" s="114" t="s">
        <v>204</v>
      </c>
      <c r="D3" s="114" t="s">
        <v>203</v>
      </c>
      <c r="F3" t="s">
        <v>204</v>
      </c>
      <c r="G3" t="s">
        <v>203</v>
      </c>
    </row>
    <row r="4" spans="1:7" ht="12.75">
      <c r="A4" s="115" t="s">
        <v>205</v>
      </c>
      <c r="B4" s="116">
        <v>1</v>
      </c>
      <c r="C4" s="117">
        <v>2333203</v>
      </c>
      <c r="D4" s="117">
        <v>2257346</v>
      </c>
      <c r="F4">
        <v>2333203</v>
      </c>
      <c r="G4">
        <v>2257346</v>
      </c>
    </row>
    <row r="5" spans="1:7" ht="12.75">
      <c r="A5" s="115" t="s">
        <v>483</v>
      </c>
      <c r="B5" s="116">
        <v>3</v>
      </c>
      <c r="C5" s="117">
        <v>27717</v>
      </c>
      <c r="D5" s="117">
        <v>8125</v>
      </c>
      <c r="F5">
        <v>27717</v>
      </c>
      <c r="G5">
        <v>8125</v>
      </c>
    </row>
    <row r="6" spans="1:7" ht="12.75">
      <c r="A6" s="115" t="s">
        <v>206</v>
      </c>
      <c r="B6" s="116">
        <v>4</v>
      </c>
      <c r="C6" s="117">
        <v>339991</v>
      </c>
      <c r="D6" s="118" t="s">
        <v>519</v>
      </c>
      <c r="F6">
        <v>339991</v>
      </c>
      <c r="G6" t="s">
        <v>519</v>
      </c>
    </row>
    <row r="7" spans="1:7" ht="25.5">
      <c r="A7" s="115" t="s">
        <v>207</v>
      </c>
      <c r="B7" s="116">
        <v>5</v>
      </c>
      <c r="C7" s="117">
        <v>1914439</v>
      </c>
      <c r="D7" s="117">
        <v>1858137</v>
      </c>
      <c r="F7">
        <v>1914439</v>
      </c>
      <c r="G7">
        <v>1858137</v>
      </c>
    </row>
    <row r="8" spans="1:7" ht="12.75">
      <c r="A8" s="115" t="s">
        <v>208</v>
      </c>
      <c r="B8" s="116">
        <v>6</v>
      </c>
      <c r="C8" s="117">
        <v>1903084</v>
      </c>
      <c r="D8" s="117">
        <v>1846782</v>
      </c>
      <c r="F8">
        <v>1903084</v>
      </c>
      <c r="G8">
        <v>1846782</v>
      </c>
    </row>
    <row r="9" spans="1:7" ht="12.75">
      <c r="A9" s="115" t="s">
        <v>209</v>
      </c>
      <c r="B9" s="116">
        <v>7</v>
      </c>
      <c r="C9" s="117">
        <v>11355</v>
      </c>
      <c r="D9" s="117">
        <v>11355</v>
      </c>
      <c r="F9">
        <v>11355</v>
      </c>
      <c r="G9">
        <v>11355</v>
      </c>
    </row>
    <row r="10" spans="1:7" ht="12.75">
      <c r="A10" s="115" t="s">
        <v>210</v>
      </c>
      <c r="B10" s="116">
        <v>9</v>
      </c>
      <c r="C10" s="117">
        <v>51056</v>
      </c>
      <c r="D10" s="117">
        <v>51054</v>
      </c>
      <c r="F10">
        <v>51056</v>
      </c>
      <c r="G10">
        <v>51054</v>
      </c>
    </row>
    <row r="11" spans="1:7" ht="12.75">
      <c r="A11" s="115" t="s">
        <v>211</v>
      </c>
      <c r="B11" s="116">
        <v>10</v>
      </c>
      <c r="C11" s="118">
        <v>48</v>
      </c>
      <c r="D11" s="118">
        <v>63</v>
      </c>
      <c r="F11">
        <v>48</v>
      </c>
      <c r="G11">
        <v>63</v>
      </c>
    </row>
    <row r="12" spans="1:7" ht="12.75">
      <c r="A12" s="115" t="s">
        <v>212</v>
      </c>
      <c r="B12" s="116">
        <v>11</v>
      </c>
      <c r="C12" s="117">
        <v>51008</v>
      </c>
      <c r="D12" s="117">
        <v>50991</v>
      </c>
      <c r="F12">
        <v>51008</v>
      </c>
      <c r="G12">
        <v>50991</v>
      </c>
    </row>
    <row r="13" spans="1:7" ht="12.75">
      <c r="A13" s="115" t="s">
        <v>213</v>
      </c>
      <c r="B13" s="116">
        <v>12</v>
      </c>
      <c r="C13" s="117">
        <v>813724</v>
      </c>
      <c r="D13" s="117">
        <v>999477</v>
      </c>
      <c r="F13">
        <v>813724</v>
      </c>
      <c r="G13">
        <v>999477</v>
      </c>
    </row>
    <row r="14" spans="1:7" ht="12.75">
      <c r="A14" s="115" t="s">
        <v>214</v>
      </c>
      <c r="B14" s="116">
        <v>13</v>
      </c>
      <c r="C14" s="117">
        <v>328427</v>
      </c>
      <c r="D14" s="117">
        <v>346251</v>
      </c>
      <c r="F14">
        <v>328427</v>
      </c>
      <c r="G14">
        <v>346251</v>
      </c>
    </row>
    <row r="15" spans="1:7" ht="25.5">
      <c r="A15" s="115" t="s">
        <v>215</v>
      </c>
      <c r="B15" s="116">
        <v>15</v>
      </c>
      <c r="C15" s="117">
        <v>485297</v>
      </c>
      <c r="D15" s="117">
        <v>653226</v>
      </c>
      <c r="F15">
        <v>485297</v>
      </c>
      <c r="G15">
        <v>653226</v>
      </c>
    </row>
    <row r="16" spans="1:7" ht="12.75">
      <c r="A16" s="115" t="s">
        <v>216</v>
      </c>
      <c r="B16" s="116">
        <v>16</v>
      </c>
      <c r="C16" s="117">
        <v>290534</v>
      </c>
      <c r="D16" s="117">
        <v>539185</v>
      </c>
      <c r="F16">
        <v>290534</v>
      </c>
      <c r="G16">
        <v>539185</v>
      </c>
    </row>
    <row r="17" spans="1:7" ht="12.75">
      <c r="A17" s="115" t="s">
        <v>217</v>
      </c>
      <c r="B17" s="116">
        <v>18</v>
      </c>
      <c r="C17" s="117">
        <v>48255</v>
      </c>
      <c r="D17" s="117">
        <v>6161</v>
      </c>
      <c r="F17">
        <v>48255</v>
      </c>
      <c r="G17">
        <v>6161</v>
      </c>
    </row>
    <row r="18" spans="1:7" ht="12.75">
      <c r="A18" s="115" t="s">
        <v>218</v>
      </c>
      <c r="B18" s="116">
        <v>19</v>
      </c>
      <c r="C18" s="118">
        <v>233</v>
      </c>
      <c r="D18" s="118">
        <v>716</v>
      </c>
      <c r="F18">
        <v>233</v>
      </c>
      <c r="G18">
        <v>716</v>
      </c>
    </row>
    <row r="19" spans="1:7" ht="25.5">
      <c r="A19" s="115" t="s">
        <v>220</v>
      </c>
      <c r="B19" s="116">
        <v>20</v>
      </c>
      <c r="C19" s="117">
        <v>146275</v>
      </c>
      <c r="D19" s="117">
        <v>107164</v>
      </c>
      <c r="F19">
        <v>146275</v>
      </c>
      <c r="G19">
        <v>107164</v>
      </c>
    </row>
    <row r="20" spans="1:7" ht="12.75">
      <c r="A20" s="115" t="s">
        <v>221</v>
      </c>
      <c r="B20" s="116">
        <v>22</v>
      </c>
      <c r="C20" s="117">
        <v>3146927</v>
      </c>
      <c r="D20" s="117">
        <v>3256823</v>
      </c>
      <c r="F20">
        <v>3146927</v>
      </c>
      <c r="G20">
        <v>3256823</v>
      </c>
    </row>
    <row r="21" spans="1:7" ht="12.75">
      <c r="A21" s="115" t="s">
        <v>222</v>
      </c>
      <c r="B21" s="116">
        <v>24</v>
      </c>
      <c r="C21" s="117">
        <v>3146927</v>
      </c>
      <c r="D21" s="117">
        <v>3256823</v>
      </c>
      <c r="F21">
        <v>3146927</v>
      </c>
      <c r="G21">
        <v>3256823</v>
      </c>
    </row>
    <row r="22" spans="1:7" ht="12.75">
      <c r="A22" s="115" t="s">
        <v>223</v>
      </c>
      <c r="B22" s="116">
        <v>25</v>
      </c>
      <c r="C22" s="117">
        <v>7529</v>
      </c>
      <c r="D22" s="117">
        <v>7529</v>
      </c>
      <c r="F22">
        <v>7529</v>
      </c>
      <c r="G22">
        <v>7529</v>
      </c>
    </row>
    <row r="23" spans="1:7" ht="12.75">
      <c r="A23" s="115" t="s">
        <v>224</v>
      </c>
      <c r="B23" s="116">
        <v>101</v>
      </c>
      <c r="C23" s="117">
        <v>750422</v>
      </c>
      <c r="D23" s="117">
        <v>507886</v>
      </c>
      <c r="F23">
        <v>750422</v>
      </c>
      <c r="G23">
        <v>507886</v>
      </c>
    </row>
    <row r="24" spans="1:7" ht="12.75">
      <c r="A24" s="115" t="s">
        <v>225</v>
      </c>
      <c r="B24" s="116">
        <v>102</v>
      </c>
      <c r="C24" s="117">
        <v>366596</v>
      </c>
      <c r="D24" s="117">
        <v>611459</v>
      </c>
      <c r="F24">
        <v>366596</v>
      </c>
      <c r="G24">
        <v>611459</v>
      </c>
    </row>
    <row r="25" spans="1:7" ht="12.75">
      <c r="A25" s="115" t="s">
        <v>226</v>
      </c>
      <c r="B25" s="116">
        <v>104</v>
      </c>
      <c r="C25" s="117">
        <v>21551</v>
      </c>
      <c r="D25" s="117">
        <v>1573</v>
      </c>
      <c r="F25">
        <v>21551</v>
      </c>
      <c r="G25">
        <v>1573</v>
      </c>
    </row>
    <row r="26" spans="1:7" ht="12.75">
      <c r="A26" s="115" t="s">
        <v>227</v>
      </c>
      <c r="B26" s="116">
        <v>105</v>
      </c>
      <c r="C26" s="117">
        <v>1270155</v>
      </c>
      <c r="D26" s="117">
        <v>1152717</v>
      </c>
      <c r="F26">
        <v>1270155</v>
      </c>
      <c r="G26">
        <v>1152717</v>
      </c>
    </row>
    <row r="27" spans="1:7" ht="12.75">
      <c r="A27" s="115" t="s">
        <v>229</v>
      </c>
      <c r="B27" s="116">
        <v>109</v>
      </c>
      <c r="C27" s="117">
        <v>887919</v>
      </c>
      <c r="D27" s="117">
        <v>1257863</v>
      </c>
      <c r="F27">
        <v>887919</v>
      </c>
      <c r="G27">
        <v>1257863</v>
      </c>
    </row>
    <row r="28" spans="1:7" ht="25.5">
      <c r="A28" s="115" t="s">
        <v>230</v>
      </c>
      <c r="B28" s="116">
        <v>111</v>
      </c>
      <c r="C28" s="117">
        <v>2370250</v>
      </c>
      <c r="D28" s="117">
        <v>2722682</v>
      </c>
      <c r="F28">
        <v>2370250</v>
      </c>
      <c r="G28">
        <v>2722682</v>
      </c>
    </row>
    <row r="29" spans="1:7" ht="12.75">
      <c r="A29" s="115" t="s">
        <v>231</v>
      </c>
      <c r="B29" s="116">
        <v>113</v>
      </c>
      <c r="C29" s="117">
        <v>384545</v>
      </c>
      <c r="D29" s="117">
        <v>194425</v>
      </c>
      <c r="F29">
        <v>384545</v>
      </c>
      <c r="G29">
        <v>194425</v>
      </c>
    </row>
    <row r="30" spans="1:7" ht="12.75">
      <c r="A30" s="115" t="s">
        <v>232</v>
      </c>
      <c r="B30" s="116">
        <v>114</v>
      </c>
      <c r="C30" s="118">
        <v>0</v>
      </c>
      <c r="D30" s="117">
        <v>14066</v>
      </c>
      <c r="F30">
        <v>0</v>
      </c>
      <c r="G30">
        <v>14066</v>
      </c>
    </row>
    <row r="31" spans="1:7" ht="12.75">
      <c r="A31" s="115" t="s">
        <v>233</v>
      </c>
      <c r="B31" s="116">
        <v>115</v>
      </c>
      <c r="C31" s="117">
        <v>384545</v>
      </c>
      <c r="D31" s="117">
        <v>180359</v>
      </c>
      <c r="F31">
        <v>384545</v>
      </c>
      <c r="G31">
        <v>180359</v>
      </c>
    </row>
    <row r="32" spans="1:7" ht="25.5">
      <c r="A32" s="115" t="s">
        <v>234</v>
      </c>
      <c r="B32" s="116">
        <v>116</v>
      </c>
      <c r="C32" s="117">
        <v>1985705</v>
      </c>
      <c r="D32" s="117">
        <v>2528257</v>
      </c>
      <c r="F32">
        <v>1985705</v>
      </c>
      <c r="G32">
        <v>2528257</v>
      </c>
    </row>
    <row r="33" spans="1:7" ht="12.75">
      <c r="A33" s="115" t="s">
        <v>235</v>
      </c>
      <c r="B33" s="116">
        <v>117</v>
      </c>
      <c r="C33" s="117">
        <v>38164</v>
      </c>
      <c r="D33" s="117">
        <v>445691</v>
      </c>
      <c r="F33">
        <v>38164</v>
      </c>
      <c r="G33">
        <v>445691</v>
      </c>
    </row>
    <row r="34" spans="1:7" ht="12.75">
      <c r="A34" s="115" t="s">
        <v>236</v>
      </c>
      <c r="B34" s="116">
        <v>119</v>
      </c>
      <c r="C34" s="117">
        <v>709133</v>
      </c>
      <c r="D34" s="117">
        <v>538134</v>
      </c>
      <c r="F34">
        <v>709133</v>
      </c>
      <c r="G34">
        <v>538134</v>
      </c>
    </row>
    <row r="35" spans="1:7" ht="12.75">
      <c r="A35" s="115" t="s">
        <v>237</v>
      </c>
      <c r="B35" s="116">
        <v>120</v>
      </c>
      <c r="C35" s="117">
        <v>1200864</v>
      </c>
      <c r="D35" s="117">
        <v>1477411</v>
      </c>
      <c r="F35">
        <v>1200864</v>
      </c>
      <c r="G35">
        <v>1477411</v>
      </c>
    </row>
    <row r="36" spans="1:7" ht="25.5">
      <c r="A36" s="115" t="s">
        <v>238</v>
      </c>
      <c r="B36" s="116">
        <v>121</v>
      </c>
      <c r="C36" s="117">
        <v>37513</v>
      </c>
      <c r="D36" s="117">
        <v>66933</v>
      </c>
      <c r="F36">
        <v>37513</v>
      </c>
      <c r="G36">
        <v>66933</v>
      </c>
    </row>
    <row r="37" spans="1:7" ht="12.75">
      <c r="A37" s="115" t="s">
        <v>484</v>
      </c>
      <c r="B37" s="116">
        <v>122</v>
      </c>
      <c r="C37" s="118">
        <v>31</v>
      </c>
      <c r="D37" s="118">
        <v>88</v>
      </c>
      <c r="F37">
        <v>31</v>
      </c>
      <c r="G37">
        <v>88</v>
      </c>
    </row>
    <row r="38" spans="1:7" ht="12.75">
      <c r="A38" s="115" t="s">
        <v>239</v>
      </c>
      <c r="B38" s="116">
        <v>123</v>
      </c>
      <c r="C38" s="117">
        <v>26255</v>
      </c>
      <c r="D38" s="117">
        <v>26255</v>
      </c>
      <c r="F38">
        <v>26255</v>
      </c>
      <c r="G38">
        <v>26255</v>
      </c>
    </row>
    <row r="39" spans="1:7" ht="12.75">
      <c r="A39" s="115" t="s">
        <v>240</v>
      </c>
      <c r="B39" s="116">
        <v>124</v>
      </c>
      <c r="C39" s="117">
        <v>3146927</v>
      </c>
      <c r="D39" s="117">
        <v>3256823</v>
      </c>
      <c r="F39">
        <v>3146927</v>
      </c>
      <c r="G39">
        <v>3256823</v>
      </c>
    </row>
    <row r="40" spans="1:7" ht="12.75">
      <c r="A40" s="115" t="s">
        <v>241</v>
      </c>
      <c r="B40" s="116">
        <v>125</v>
      </c>
      <c r="C40" s="117">
        <v>7529</v>
      </c>
      <c r="D40" s="117">
        <v>7529</v>
      </c>
      <c r="F40">
        <v>7529</v>
      </c>
      <c r="G40">
        <v>7529</v>
      </c>
    </row>
    <row r="41" spans="1:4" ht="12.75">
      <c r="A41" s="367" t="s">
        <v>242</v>
      </c>
      <c r="B41" s="368"/>
      <c r="C41" s="368"/>
      <c r="D41" s="369"/>
    </row>
    <row r="42" spans="1:6" ht="12.75">
      <c r="A42" s="361" t="s">
        <v>200</v>
      </c>
      <c r="B42" s="363" t="s">
        <v>201</v>
      </c>
      <c r="C42" s="49" t="s">
        <v>202</v>
      </c>
      <c r="D42" s="49"/>
      <c r="F42" t="s">
        <v>202</v>
      </c>
    </row>
    <row r="43" spans="1:7" ht="12.75">
      <c r="A43" s="362"/>
      <c r="B43" s="364"/>
      <c r="C43" s="50" t="s">
        <v>204</v>
      </c>
      <c r="D43" s="50" t="s">
        <v>203</v>
      </c>
      <c r="F43" t="s">
        <v>204</v>
      </c>
      <c r="G43" t="s">
        <v>203</v>
      </c>
    </row>
    <row r="44" spans="1:7" ht="12.75">
      <c r="A44" s="51" t="s">
        <v>243</v>
      </c>
      <c r="B44" s="52">
        <v>201</v>
      </c>
      <c r="C44" s="53">
        <v>994532</v>
      </c>
      <c r="D44" s="53">
        <v>781519</v>
      </c>
      <c r="F44">
        <v>994532</v>
      </c>
      <c r="G44">
        <v>781519</v>
      </c>
    </row>
    <row r="45" spans="1:7" ht="12.75">
      <c r="A45" s="51" t="s">
        <v>244</v>
      </c>
      <c r="B45" s="52">
        <v>202</v>
      </c>
      <c r="C45" s="53">
        <v>860677</v>
      </c>
      <c r="D45" s="53">
        <v>758605</v>
      </c>
      <c r="F45">
        <v>860677</v>
      </c>
      <c r="G45">
        <v>758605</v>
      </c>
    </row>
    <row r="46" spans="1:7" ht="12.75">
      <c r="A46" s="51" t="s">
        <v>245</v>
      </c>
      <c r="B46" s="52">
        <v>204</v>
      </c>
      <c r="C46" s="53">
        <v>129519</v>
      </c>
      <c r="D46" s="53">
        <v>154578</v>
      </c>
      <c r="F46">
        <v>129519</v>
      </c>
      <c r="G46">
        <v>154578</v>
      </c>
    </row>
    <row r="47" spans="1:7" ht="12.75">
      <c r="A47" s="51" t="s">
        <v>246</v>
      </c>
      <c r="B47" s="52">
        <v>205</v>
      </c>
      <c r="C47" s="119">
        <v>0</v>
      </c>
      <c r="D47" s="53">
        <v>133277</v>
      </c>
      <c r="F47">
        <v>0</v>
      </c>
      <c r="G47">
        <v>133277</v>
      </c>
    </row>
    <row r="48" spans="1:7" ht="12.75">
      <c r="A48" s="51" t="s">
        <v>247</v>
      </c>
      <c r="B48" s="52">
        <v>206</v>
      </c>
      <c r="C48" s="53">
        <v>4336</v>
      </c>
      <c r="D48" s="53">
        <v>1613</v>
      </c>
      <c r="F48">
        <v>4336</v>
      </c>
      <c r="G48">
        <v>1613</v>
      </c>
    </row>
    <row r="49" spans="1:7" ht="12.75">
      <c r="A49" s="51" t="s">
        <v>248</v>
      </c>
      <c r="B49" s="52">
        <v>207</v>
      </c>
      <c r="C49" s="53">
        <v>1175597</v>
      </c>
      <c r="D49" s="53">
        <v>1191088</v>
      </c>
      <c r="F49">
        <v>1175597</v>
      </c>
      <c r="G49">
        <v>1191088</v>
      </c>
    </row>
    <row r="50" spans="1:7" ht="12.75">
      <c r="A50" s="51" t="s">
        <v>249</v>
      </c>
      <c r="B50" s="52">
        <v>208</v>
      </c>
      <c r="C50" s="53">
        <v>10822</v>
      </c>
      <c r="D50" s="53">
        <v>8611</v>
      </c>
      <c r="F50">
        <v>10822</v>
      </c>
      <c r="G50">
        <v>8611</v>
      </c>
    </row>
    <row r="51" spans="1:7" ht="12.75">
      <c r="A51" s="51" t="s">
        <v>250</v>
      </c>
      <c r="B51" s="52">
        <v>209</v>
      </c>
      <c r="C51" s="53">
        <v>384013</v>
      </c>
      <c r="D51" s="53">
        <v>315641</v>
      </c>
      <c r="F51">
        <v>384013</v>
      </c>
      <c r="G51">
        <v>315641</v>
      </c>
    </row>
    <row r="52" spans="1:7" ht="12.75">
      <c r="A52" s="51" t="s">
        <v>251</v>
      </c>
      <c r="B52" s="52">
        <v>210</v>
      </c>
      <c r="C52" s="53">
        <v>635831</v>
      </c>
      <c r="D52" s="53">
        <v>699693</v>
      </c>
      <c r="F52">
        <v>635831</v>
      </c>
      <c r="G52">
        <v>699693</v>
      </c>
    </row>
    <row r="53" spans="1:7" ht="12.75">
      <c r="A53" s="51" t="s">
        <v>252</v>
      </c>
      <c r="B53" s="52">
        <v>211</v>
      </c>
      <c r="C53" s="53">
        <v>59584</v>
      </c>
      <c r="D53" s="53">
        <v>61833</v>
      </c>
      <c r="F53">
        <v>59584</v>
      </c>
      <c r="G53">
        <v>61833</v>
      </c>
    </row>
    <row r="54" spans="1:7" ht="12.75">
      <c r="A54" s="51" t="s">
        <v>253</v>
      </c>
      <c r="B54" s="52">
        <v>212</v>
      </c>
      <c r="C54" s="53">
        <v>85347</v>
      </c>
      <c r="D54" s="119" t="s">
        <v>520</v>
      </c>
      <c r="F54">
        <v>85347</v>
      </c>
      <c r="G54" t="s">
        <v>520</v>
      </c>
    </row>
    <row r="55" spans="1:7" ht="12.75">
      <c r="A55" s="51" t="s">
        <v>254</v>
      </c>
      <c r="B55" s="52">
        <v>214</v>
      </c>
      <c r="C55" s="53">
        <v>181065</v>
      </c>
      <c r="D55" s="53">
        <v>409569</v>
      </c>
      <c r="F55">
        <v>181065</v>
      </c>
      <c r="G55">
        <v>409569</v>
      </c>
    </row>
    <row r="56" spans="1:7" ht="12.75">
      <c r="A56" s="51" t="s">
        <v>255</v>
      </c>
      <c r="B56" s="52">
        <v>215</v>
      </c>
      <c r="C56" s="53">
        <v>36076</v>
      </c>
      <c r="D56" s="53">
        <v>13992</v>
      </c>
      <c r="F56">
        <v>36076</v>
      </c>
      <c r="G56">
        <v>13992</v>
      </c>
    </row>
    <row r="57" spans="1:7" ht="12.75">
      <c r="A57" s="51" t="s">
        <v>256</v>
      </c>
      <c r="B57" s="52">
        <v>216</v>
      </c>
      <c r="C57" s="53">
        <v>55269</v>
      </c>
      <c r="D57" s="53">
        <v>92026</v>
      </c>
      <c r="F57">
        <v>55269</v>
      </c>
      <c r="G57">
        <v>92026</v>
      </c>
    </row>
    <row r="58" spans="1:7" ht="12.75">
      <c r="A58" s="51" t="s">
        <v>257</v>
      </c>
      <c r="B58" s="52">
        <v>217</v>
      </c>
      <c r="C58" s="119" t="s">
        <v>521</v>
      </c>
      <c r="D58" s="53">
        <v>28473</v>
      </c>
      <c r="F58" t="s">
        <v>521</v>
      </c>
      <c r="G58">
        <v>28473</v>
      </c>
    </row>
    <row r="59" spans="1:7" ht="12.75">
      <c r="A59" s="51" t="s">
        <v>258</v>
      </c>
      <c r="B59" s="52">
        <v>218</v>
      </c>
      <c r="C59" s="53">
        <v>55729</v>
      </c>
      <c r="D59" s="53">
        <v>11462</v>
      </c>
      <c r="F59">
        <v>55729</v>
      </c>
      <c r="G59">
        <v>11462</v>
      </c>
    </row>
    <row r="60" spans="1:7" ht="25.5">
      <c r="A60" s="51" t="s">
        <v>259</v>
      </c>
      <c r="B60" s="52">
        <v>220</v>
      </c>
      <c r="C60" s="53">
        <v>38207</v>
      </c>
      <c r="D60" s="53">
        <v>470592</v>
      </c>
      <c r="F60">
        <v>38207</v>
      </c>
      <c r="G60">
        <v>470592</v>
      </c>
    </row>
    <row r="61" spans="1:7" ht="25.5">
      <c r="A61" s="51" t="s">
        <v>260</v>
      </c>
      <c r="B61" s="52">
        <v>221</v>
      </c>
      <c r="C61" s="53">
        <v>21358</v>
      </c>
      <c r="D61" s="119">
        <v>782</v>
      </c>
      <c r="F61">
        <v>21358</v>
      </c>
      <c r="G61">
        <v>782</v>
      </c>
    </row>
    <row r="62" spans="1:7" ht="12.75">
      <c r="A62" s="51" t="s">
        <v>262</v>
      </c>
      <c r="B62" s="52">
        <v>224</v>
      </c>
      <c r="C62" s="53">
        <v>16849</v>
      </c>
      <c r="D62" s="119" t="s">
        <v>522</v>
      </c>
      <c r="F62">
        <v>16849</v>
      </c>
      <c r="G62" t="s">
        <v>522</v>
      </c>
    </row>
    <row r="63" spans="1:7" ht="12.75">
      <c r="A63" s="51" t="s">
        <v>485</v>
      </c>
      <c r="B63" s="52">
        <v>225</v>
      </c>
      <c r="C63" s="119">
        <v>5</v>
      </c>
      <c r="D63" s="119">
        <v>52</v>
      </c>
      <c r="F63">
        <v>5</v>
      </c>
      <c r="G63">
        <v>52</v>
      </c>
    </row>
    <row r="64" spans="1:7" ht="12.75">
      <c r="A64" s="51" t="s">
        <v>264</v>
      </c>
      <c r="B64" s="52">
        <v>230</v>
      </c>
      <c r="C64" s="53">
        <v>16854</v>
      </c>
      <c r="D64" s="53">
        <v>469862</v>
      </c>
      <c r="F64">
        <v>16854</v>
      </c>
      <c r="G64">
        <v>469862</v>
      </c>
    </row>
    <row r="65" spans="1:4" ht="12.75">
      <c r="A65" s="367" t="s">
        <v>265</v>
      </c>
      <c r="B65" s="368"/>
      <c r="C65" s="368"/>
      <c r="D65" s="369"/>
    </row>
    <row r="66" spans="1:6" ht="12.75">
      <c r="A66" s="361" t="s">
        <v>200</v>
      </c>
      <c r="B66" s="363" t="s">
        <v>201</v>
      </c>
      <c r="C66" s="49" t="s">
        <v>202</v>
      </c>
      <c r="D66" s="49"/>
      <c r="F66" t="s">
        <v>202</v>
      </c>
    </row>
    <row r="67" spans="1:7" ht="12.75">
      <c r="A67" s="362"/>
      <c r="B67" s="364"/>
      <c r="C67" s="50" t="s">
        <v>204</v>
      </c>
      <c r="D67" s="50" t="s">
        <v>203</v>
      </c>
      <c r="F67" t="s">
        <v>204</v>
      </c>
      <c r="G67" t="s">
        <v>203</v>
      </c>
    </row>
    <row r="68" spans="1:7" ht="12.75">
      <c r="A68" s="51" t="s">
        <v>266</v>
      </c>
      <c r="B68" s="52">
        <v>301</v>
      </c>
      <c r="C68" s="53">
        <v>1918808</v>
      </c>
      <c r="D68" s="53">
        <v>1063319</v>
      </c>
      <c r="F68">
        <v>1918808</v>
      </c>
      <c r="G68">
        <v>1063319</v>
      </c>
    </row>
    <row r="69" spans="1:7" ht="12.75">
      <c r="A69" s="51" t="s">
        <v>267</v>
      </c>
      <c r="B69" s="52">
        <v>302</v>
      </c>
      <c r="C69" s="53">
        <v>1020215</v>
      </c>
      <c r="D69" s="53">
        <v>735314</v>
      </c>
      <c r="F69">
        <v>1020215</v>
      </c>
      <c r="G69">
        <v>735314</v>
      </c>
    </row>
    <row r="70" spans="1:7" ht="12.75">
      <c r="A70" s="51" t="s">
        <v>268</v>
      </c>
      <c r="B70" s="52">
        <v>303</v>
      </c>
      <c r="C70" s="119">
        <v>0</v>
      </c>
      <c r="D70" s="119">
        <v>106</v>
      </c>
      <c r="F70">
        <v>0</v>
      </c>
      <c r="G70">
        <v>106</v>
      </c>
    </row>
    <row r="71" spans="1:7" ht="12.75">
      <c r="A71" s="51" t="s">
        <v>269</v>
      </c>
      <c r="B71" s="52">
        <v>304</v>
      </c>
      <c r="C71" s="53">
        <v>898593</v>
      </c>
      <c r="D71" s="53">
        <v>327899</v>
      </c>
      <c r="F71">
        <v>898593</v>
      </c>
      <c r="G71">
        <v>327899</v>
      </c>
    </row>
    <row r="72" spans="1:7" ht="12.75">
      <c r="A72" s="51" t="s">
        <v>270</v>
      </c>
      <c r="B72" s="52">
        <v>305</v>
      </c>
      <c r="C72" s="53">
        <v>1938523</v>
      </c>
      <c r="D72" s="53">
        <v>1328557</v>
      </c>
      <c r="F72">
        <v>1938523</v>
      </c>
      <c r="G72">
        <v>1328557</v>
      </c>
    </row>
    <row r="73" spans="1:7" ht="12.75">
      <c r="A73" s="51" t="s">
        <v>271</v>
      </c>
      <c r="B73" s="52">
        <v>306</v>
      </c>
      <c r="C73" s="53">
        <v>1066753</v>
      </c>
      <c r="D73" s="53">
        <v>508265</v>
      </c>
      <c r="F73">
        <v>1066753</v>
      </c>
      <c r="G73">
        <v>508265</v>
      </c>
    </row>
    <row r="74" spans="1:7" ht="12.75">
      <c r="A74" s="51" t="s">
        <v>272</v>
      </c>
      <c r="B74" s="52">
        <v>307</v>
      </c>
      <c r="C74" s="53">
        <v>867709</v>
      </c>
      <c r="D74" s="53">
        <v>442223</v>
      </c>
      <c r="F74">
        <v>867709</v>
      </c>
      <c r="G74">
        <v>442223</v>
      </c>
    </row>
    <row r="75" spans="1:7" ht="12.75">
      <c r="A75" s="51" t="s">
        <v>273</v>
      </c>
      <c r="B75" s="52">
        <v>308</v>
      </c>
      <c r="C75" s="119">
        <v>415</v>
      </c>
      <c r="D75" s="53">
        <v>11269</v>
      </c>
      <c r="F75">
        <v>415</v>
      </c>
      <c r="G75">
        <v>11269</v>
      </c>
    </row>
    <row r="76" spans="1:7" ht="12.75">
      <c r="A76" s="51" t="s">
        <v>274</v>
      </c>
      <c r="B76" s="52">
        <v>310</v>
      </c>
      <c r="C76" s="53">
        <v>3646</v>
      </c>
      <c r="D76" s="119" t="s">
        <v>523</v>
      </c>
      <c r="F76">
        <v>3646</v>
      </c>
      <c r="G76" t="s">
        <v>523</v>
      </c>
    </row>
    <row r="77" spans="1:7" ht="12.75">
      <c r="A77" s="51" t="s">
        <v>275</v>
      </c>
      <c r="B77" s="52">
        <v>312</v>
      </c>
      <c r="C77" s="53">
        <v>19715</v>
      </c>
      <c r="D77" s="53">
        <v>265238</v>
      </c>
      <c r="F77">
        <v>19715</v>
      </c>
      <c r="G77">
        <v>265238</v>
      </c>
    </row>
    <row r="78" spans="1:7" ht="12.75">
      <c r="A78" s="51" t="s">
        <v>276</v>
      </c>
      <c r="B78" s="52">
        <v>313</v>
      </c>
      <c r="C78" s="53">
        <v>1888</v>
      </c>
      <c r="D78" s="53">
        <v>53783</v>
      </c>
      <c r="F78">
        <v>1888</v>
      </c>
      <c r="G78">
        <v>53783</v>
      </c>
    </row>
    <row r="79" spans="1:7" ht="12.75">
      <c r="A79" s="51" t="s">
        <v>277</v>
      </c>
      <c r="B79" s="52">
        <v>314</v>
      </c>
      <c r="C79" s="119">
        <v>149</v>
      </c>
      <c r="D79" s="119">
        <v>0</v>
      </c>
      <c r="F79">
        <v>149</v>
      </c>
      <c r="G79">
        <v>0</v>
      </c>
    </row>
    <row r="80" spans="1:7" ht="25.5">
      <c r="A80" s="51" t="s">
        <v>278</v>
      </c>
      <c r="B80" s="52">
        <v>315</v>
      </c>
      <c r="C80" s="119">
        <v>473</v>
      </c>
      <c r="D80" s="119">
        <v>0</v>
      </c>
      <c r="F80">
        <v>473</v>
      </c>
      <c r="G80">
        <v>0</v>
      </c>
    </row>
    <row r="81" spans="1:7" ht="12.75">
      <c r="A81" s="51" t="s">
        <v>279</v>
      </c>
      <c r="B81" s="52">
        <v>316</v>
      </c>
      <c r="C81" s="53">
        <v>1266</v>
      </c>
      <c r="D81" s="53">
        <v>53783</v>
      </c>
      <c r="F81">
        <v>1266</v>
      </c>
      <c r="G81">
        <v>53783</v>
      </c>
    </row>
    <row r="82" spans="1:7" ht="12.75">
      <c r="A82" s="51" t="s">
        <v>280</v>
      </c>
      <c r="B82" s="52">
        <v>319</v>
      </c>
      <c r="C82" s="53">
        <v>5002</v>
      </c>
      <c r="D82" s="53">
        <v>33451</v>
      </c>
      <c r="F82">
        <v>5002</v>
      </c>
      <c r="G82">
        <v>33451</v>
      </c>
    </row>
    <row r="83" spans="1:7" ht="25.5">
      <c r="A83" s="51" t="s">
        <v>281</v>
      </c>
      <c r="B83" s="52">
        <v>321</v>
      </c>
      <c r="C83" s="53">
        <v>5002</v>
      </c>
      <c r="D83" s="53">
        <v>7867</v>
      </c>
      <c r="F83">
        <v>5002</v>
      </c>
      <c r="G83">
        <v>7867</v>
      </c>
    </row>
    <row r="84" spans="1:7" ht="12.75">
      <c r="A84" s="51" t="s">
        <v>486</v>
      </c>
      <c r="B84" s="52">
        <v>322</v>
      </c>
      <c r="C84" s="119">
        <v>0</v>
      </c>
      <c r="D84" s="53">
        <v>1043</v>
      </c>
      <c r="F84">
        <v>0</v>
      </c>
      <c r="G84">
        <v>1043</v>
      </c>
    </row>
    <row r="85" spans="1:7" ht="12.75">
      <c r="A85" s="51" t="s">
        <v>282</v>
      </c>
      <c r="B85" s="52">
        <v>323</v>
      </c>
      <c r="C85" s="119">
        <v>0</v>
      </c>
      <c r="D85" s="53">
        <v>44873</v>
      </c>
      <c r="F85">
        <v>0</v>
      </c>
      <c r="G85">
        <v>44873</v>
      </c>
    </row>
    <row r="86" spans="1:7" ht="12.75">
      <c r="A86" s="51" t="s">
        <v>283</v>
      </c>
      <c r="B86" s="52">
        <v>324</v>
      </c>
      <c r="C86" s="53">
        <v>3114</v>
      </c>
      <c r="D86" s="119">
        <v>0</v>
      </c>
      <c r="F86">
        <v>3114</v>
      </c>
      <c r="G86">
        <v>0</v>
      </c>
    </row>
    <row r="87" spans="1:7" ht="12.75">
      <c r="A87" s="51" t="s">
        <v>284</v>
      </c>
      <c r="B87" s="52">
        <v>325</v>
      </c>
      <c r="C87" s="119" t="s">
        <v>524</v>
      </c>
      <c r="D87" s="53">
        <v>437133</v>
      </c>
      <c r="F87" t="s">
        <v>524</v>
      </c>
      <c r="G87">
        <v>437133</v>
      </c>
    </row>
    <row r="88" spans="1:7" ht="12.75">
      <c r="A88" s="51" t="s">
        <v>285</v>
      </c>
      <c r="B88" s="52">
        <v>327</v>
      </c>
      <c r="C88" s="119" t="s">
        <v>524</v>
      </c>
      <c r="D88" s="53">
        <v>437133</v>
      </c>
      <c r="F88" t="s">
        <v>524</v>
      </c>
      <c r="G88">
        <v>437133</v>
      </c>
    </row>
    <row r="89" spans="1:7" ht="12.75">
      <c r="A89" s="51" t="s">
        <v>286</v>
      </c>
      <c r="B89" s="52">
        <v>329</v>
      </c>
      <c r="C89" s="119">
        <v>848</v>
      </c>
      <c r="D89" s="53">
        <v>216285</v>
      </c>
      <c r="F89">
        <v>848</v>
      </c>
      <c r="G89">
        <v>216285</v>
      </c>
    </row>
    <row r="90" spans="1:7" ht="25.5">
      <c r="A90" s="51" t="s">
        <v>287</v>
      </c>
      <c r="B90" s="52">
        <v>331</v>
      </c>
      <c r="C90" s="119">
        <v>848</v>
      </c>
      <c r="D90" s="53">
        <v>216285</v>
      </c>
      <c r="F90">
        <v>848</v>
      </c>
      <c r="G90">
        <v>216285</v>
      </c>
    </row>
    <row r="91" spans="1:7" ht="12.75">
      <c r="A91" s="51" t="s">
        <v>288</v>
      </c>
      <c r="B91" s="52">
        <v>334</v>
      </c>
      <c r="C91" s="53">
        <v>27442</v>
      </c>
      <c r="D91" s="53">
        <v>220848</v>
      </c>
      <c r="F91">
        <v>27442</v>
      </c>
      <c r="G91">
        <v>220848</v>
      </c>
    </row>
    <row r="92" spans="1:7" ht="12.75">
      <c r="A92" s="51" t="s">
        <v>289</v>
      </c>
      <c r="B92" s="52">
        <v>336</v>
      </c>
      <c r="C92" s="53">
        <v>1948986</v>
      </c>
      <c r="D92" s="53">
        <v>1554235</v>
      </c>
      <c r="F92">
        <v>1948986</v>
      </c>
      <c r="G92">
        <v>1554235</v>
      </c>
    </row>
    <row r="93" spans="1:7" ht="12.75">
      <c r="A93" s="51" t="s">
        <v>290</v>
      </c>
      <c r="B93" s="52">
        <v>337</v>
      </c>
      <c r="C93" s="53">
        <v>1944373</v>
      </c>
      <c r="D93" s="53">
        <v>1553752</v>
      </c>
      <c r="F93">
        <v>1944373</v>
      </c>
      <c r="G93">
        <v>1553752</v>
      </c>
    </row>
    <row r="94" spans="1:7" ht="12.75">
      <c r="A94" s="51" t="s">
        <v>291</v>
      </c>
      <c r="B94" s="52">
        <v>338</v>
      </c>
      <c r="C94" s="53">
        <v>4613</v>
      </c>
      <c r="D94" s="119">
        <v>483</v>
      </c>
      <c r="F94">
        <v>4613</v>
      </c>
      <c r="G94">
        <v>483</v>
      </c>
    </row>
    <row r="95" spans="1:7" ht="25.5">
      <c r="A95" s="51" t="s">
        <v>293</v>
      </c>
      <c r="B95" s="52">
        <v>340</v>
      </c>
      <c r="C95" s="53">
        <v>1008</v>
      </c>
      <c r="D95" s="119">
        <v>233</v>
      </c>
      <c r="F95">
        <v>1008</v>
      </c>
      <c r="G95">
        <v>233</v>
      </c>
    </row>
    <row r="96" spans="1:7" ht="25.5">
      <c r="A96" s="51" t="s">
        <v>294</v>
      </c>
      <c r="B96" s="52">
        <v>341</v>
      </c>
      <c r="C96" s="53">
        <v>29338</v>
      </c>
      <c r="D96" s="119">
        <v>0</v>
      </c>
      <c r="F96">
        <v>29338</v>
      </c>
      <c r="G96">
        <v>0</v>
      </c>
    </row>
    <row r="97" spans="1:7" ht="25.5">
      <c r="A97" s="51" t="s">
        <v>295</v>
      </c>
      <c r="B97" s="52">
        <v>342</v>
      </c>
      <c r="C97" s="53">
        <v>34726</v>
      </c>
      <c r="D97" s="119">
        <v>0</v>
      </c>
      <c r="F97">
        <v>34726</v>
      </c>
      <c r="G97">
        <v>0</v>
      </c>
    </row>
    <row r="98" spans="1:7" ht="25.5">
      <c r="A98" s="51" t="s">
        <v>296</v>
      </c>
      <c r="B98" s="52">
        <v>343</v>
      </c>
      <c r="C98" s="119">
        <v>233</v>
      </c>
      <c r="D98" s="119">
        <v>716</v>
      </c>
      <c r="F98">
        <v>233</v>
      </c>
      <c r="G98">
        <v>716</v>
      </c>
    </row>
    <row r="99" spans="1:4" ht="12.75">
      <c r="A99" s="367" t="s">
        <v>297</v>
      </c>
      <c r="B99" s="368"/>
      <c r="C99" s="368"/>
      <c r="D99" s="369"/>
    </row>
    <row r="100" spans="1:6" ht="12.75">
      <c r="A100" s="361" t="s">
        <v>200</v>
      </c>
      <c r="B100" s="363" t="s">
        <v>487</v>
      </c>
      <c r="C100" s="49" t="s">
        <v>202</v>
      </c>
      <c r="D100" s="120"/>
      <c r="F100" t="s">
        <v>202</v>
      </c>
    </row>
    <row r="101" spans="1:6" ht="12.75">
      <c r="A101" s="362"/>
      <c r="B101" s="364"/>
      <c r="C101" s="50" t="s">
        <v>203</v>
      </c>
      <c r="D101" s="120"/>
      <c r="F101" t="s">
        <v>203</v>
      </c>
    </row>
    <row r="102" spans="1:6" ht="25.5">
      <c r="A102" s="51" t="s">
        <v>298</v>
      </c>
      <c r="B102" s="52">
        <v>401</v>
      </c>
      <c r="C102" s="53">
        <v>352707</v>
      </c>
      <c r="D102" s="120"/>
      <c r="F102">
        <v>352707</v>
      </c>
    </row>
    <row r="103" spans="1:6" ht="38.25">
      <c r="A103" s="51" t="s">
        <v>299</v>
      </c>
      <c r="B103" s="52">
        <v>404</v>
      </c>
      <c r="C103" s="53">
        <v>352707</v>
      </c>
      <c r="D103" s="120"/>
      <c r="F103">
        <v>352707</v>
      </c>
    </row>
    <row r="104" spans="1:6" ht="25.5">
      <c r="A104" s="51" t="s">
        <v>300</v>
      </c>
      <c r="B104" s="52">
        <v>407</v>
      </c>
      <c r="C104" s="53">
        <v>352707</v>
      </c>
      <c r="D104" s="120"/>
      <c r="F104">
        <v>352707</v>
      </c>
    </row>
    <row r="105" spans="1:6" ht="38.25">
      <c r="A105" s="51" t="s">
        <v>301</v>
      </c>
      <c r="B105" s="52">
        <v>410</v>
      </c>
      <c r="C105" s="53">
        <v>352707</v>
      </c>
      <c r="D105" s="120"/>
      <c r="F105">
        <v>352707</v>
      </c>
    </row>
    <row r="106" spans="1:6" ht="25.5">
      <c r="A106" s="51" t="s">
        <v>302</v>
      </c>
      <c r="B106" s="52">
        <v>411</v>
      </c>
      <c r="C106" s="53">
        <v>244633</v>
      </c>
      <c r="D106" s="120"/>
      <c r="F106">
        <v>244633</v>
      </c>
    </row>
    <row r="107" spans="1:6" ht="25.5">
      <c r="A107" s="51" t="s">
        <v>303</v>
      </c>
      <c r="B107" s="52">
        <v>413</v>
      </c>
      <c r="C107" s="119" t="s">
        <v>525</v>
      </c>
      <c r="D107" s="120"/>
      <c r="F107" t="s">
        <v>525</v>
      </c>
    </row>
    <row r="108" spans="1:6" ht="25.5">
      <c r="A108" s="51" t="s">
        <v>304</v>
      </c>
      <c r="B108" s="52">
        <v>414</v>
      </c>
      <c r="C108" s="53">
        <v>9528</v>
      </c>
      <c r="D108" s="120"/>
      <c r="F108">
        <v>9528</v>
      </c>
    </row>
    <row r="109" spans="1:6" ht="38.25">
      <c r="A109" s="51" t="s">
        <v>305</v>
      </c>
      <c r="B109" s="52">
        <v>417</v>
      </c>
      <c r="C109" s="53">
        <v>9528</v>
      </c>
      <c r="D109" s="120"/>
      <c r="F109">
        <v>9528</v>
      </c>
    </row>
    <row r="110" spans="1:6" ht="25.5">
      <c r="A110" s="51" t="s">
        <v>306</v>
      </c>
      <c r="B110" s="52">
        <v>418</v>
      </c>
      <c r="C110" s="53">
        <v>4361</v>
      </c>
      <c r="D110" s="120"/>
      <c r="F110">
        <v>4361</v>
      </c>
    </row>
    <row r="111" spans="1:6" ht="25.5">
      <c r="A111" s="51" t="s">
        <v>308</v>
      </c>
      <c r="B111" s="52">
        <v>420</v>
      </c>
      <c r="C111" s="53">
        <v>13889</v>
      </c>
      <c r="D111" s="120"/>
      <c r="F111">
        <v>13889</v>
      </c>
    </row>
    <row r="112" spans="1:6" ht="38.25">
      <c r="A112" s="51" t="s">
        <v>309</v>
      </c>
      <c r="B112" s="52">
        <v>423</v>
      </c>
      <c r="C112" s="53">
        <v>13889</v>
      </c>
      <c r="D112" s="120"/>
      <c r="F112">
        <v>13889</v>
      </c>
    </row>
    <row r="113" spans="1:6" ht="25.5">
      <c r="A113" s="51" t="s">
        <v>310</v>
      </c>
      <c r="B113" s="52">
        <v>424</v>
      </c>
      <c r="C113" s="119">
        <v>230</v>
      </c>
      <c r="D113" s="120"/>
      <c r="F113">
        <v>230</v>
      </c>
    </row>
    <row r="114" spans="1:6" ht="25.5">
      <c r="A114" s="51" t="s">
        <v>311</v>
      </c>
      <c r="B114" s="52">
        <v>426</v>
      </c>
      <c r="C114" s="53">
        <v>14119</v>
      </c>
      <c r="D114" s="120"/>
      <c r="F114">
        <v>14119</v>
      </c>
    </row>
    <row r="115" spans="1:6" ht="25.5">
      <c r="A115" s="51" t="s">
        <v>488</v>
      </c>
      <c r="B115" s="52">
        <v>444</v>
      </c>
      <c r="C115" s="119">
        <v>17</v>
      </c>
      <c r="D115" s="120"/>
      <c r="F115">
        <v>17</v>
      </c>
    </row>
    <row r="116" spans="1:6" ht="25.5">
      <c r="A116" s="51" t="s">
        <v>489</v>
      </c>
      <c r="B116" s="52">
        <v>446</v>
      </c>
      <c r="C116" s="119">
        <v>17</v>
      </c>
      <c r="D116" s="120"/>
      <c r="F116">
        <v>17</v>
      </c>
    </row>
    <row r="117" spans="1:6" ht="38.25">
      <c r="A117" s="51" t="s">
        <v>490</v>
      </c>
      <c r="B117" s="52">
        <v>449</v>
      </c>
      <c r="C117" s="119">
        <v>17</v>
      </c>
      <c r="D117" s="120"/>
      <c r="F117">
        <v>17</v>
      </c>
    </row>
    <row r="118" spans="1:6" ht="25.5">
      <c r="A118" s="51" t="s">
        <v>491</v>
      </c>
      <c r="B118" s="52">
        <v>451</v>
      </c>
      <c r="C118" s="119">
        <v>17</v>
      </c>
      <c r="D118" s="120"/>
      <c r="F118">
        <v>17</v>
      </c>
    </row>
    <row r="119" spans="1:6" ht="25.5">
      <c r="A119" s="51" t="s">
        <v>312</v>
      </c>
      <c r="B119" s="52">
        <v>453</v>
      </c>
      <c r="C119" s="53">
        <v>1573</v>
      </c>
      <c r="D119" s="120"/>
      <c r="F119">
        <v>1573</v>
      </c>
    </row>
    <row r="120" spans="1:6" ht="38.25">
      <c r="A120" s="51" t="s">
        <v>313</v>
      </c>
      <c r="B120" s="52">
        <v>456</v>
      </c>
      <c r="C120" s="53">
        <v>1573</v>
      </c>
      <c r="D120" s="120"/>
      <c r="F120">
        <v>1573</v>
      </c>
    </row>
    <row r="121" spans="1:6" ht="25.5">
      <c r="A121" s="51" t="s">
        <v>314</v>
      </c>
      <c r="B121" s="52">
        <v>459</v>
      </c>
      <c r="C121" s="53">
        <v>1573</v>
      </c>
      <c r="D121" s="120"/>
      <c r="F121">
        <v>1573</v>
      </c>
    </row>
    <row r="122" spans="1:6" ht="38.25">
      <c r="A122" s="51" t="s">
        <v>315</v>
      </c>
      <c r="B122" s="52">
        <v>462</v>
      </c>
      <c r="C122" s="53">
        <v>1573</v>
      </c>
      <c r="D122" s="120"/>
      <c r="F122">
        <v>1573</v>
      </c>
    </row>
    <row r="123" spans="1:6" ht="25.5">
      <c r="A123" s="51" t="s">
        <v>316</v>
      </c>
      <c r="B123" s="52">
        <v>465</v>
      </c>
      <c r="C123" s="53">
        <v>1573</v>
      </c>
      <c r="D123" s="120"/>
      <c r="F123">
        <v>1573</v>
      </c>
    </row>
    <row r="124" spans="1:6" ht="25.5">
      <c r="A124" s="51" t="s">
        <v>312</v>
      </c>
      <c r="B124" s="52">
        <v>466</v>
      </c>
      <c r="C124" s="53">
        <v>171566</v>
      </c>
      <c r="D124" s="120"/>
      <c r="F124">
        <v>171566</v>
      </c>
    </row>
    <row r="125" spans="1:6" ht="38.25">
      <c r="A125" s="51" t="s">
        <v>313</v>
      </c>
      <c r="B125" s="52">
        <v>469</v>
      </c>
      <c r="C125" s="53">
        <v>171566</v>
      </c>
      <c r="D125" s="120"/>
      <c r="F125">
        <v>171566</v>
      </c>
    </row>
    <row r="126" spans="1:6" ht="25.5">
      <c r="A126" s="51" t="s">
        <v>322</v>
      </c>
      <c r="B126" s="52">
        <v>470</v>
      </c>
      <c r="C126" s="53">
        <v>1143493</v>
      </c>
      <c r="D126" s="120"/>
      <c r="F126">
        <v>1143493</v>
      </c>
    </row>
    <row r="127" spans="1:6" ht="25.5">
      <c r="A127" s="51" t="s">
        <v>323</v>
      </c>
      <c r="B127" s="52">
        <v>471</v>
      </c>
      <c r="C127" s="53">
        <v>44904</v>
      </c>
      <c r="D127" s="120"/>
      <c r="F127">
        <v>44904</v>
      </c>
    </row>
    <row r="128" spans="1:6" ht="25.5">
      <c r="A128" s="51" t="s">
        <v>314</v>
      </c>
      <c r="B128" s="52">
        <v>472</v>
      </c>
      <c r="C128" s="53">
        <v>1270155</v>
      </c>
      <c r="D128" s="120"/>
      <c r="F128">
        <v>1270155</v>
      </c>
    </row>
    <row r="129" spans="1:6" ht="38.25">
      <c r="A129" s="51" t="s">
        <v>315</v>
      </c>
      <c r="B129" s="52">
        <v>475</v>
      </c>
      <c r="C129" s="53">
        <v>1270155</v>
      </c>
      <c r="D129" s="120"/>
      <c r="F129">
        <v>1270155</v>
      </c>
    </row>
    <row r="130" spans="1:6" ht="25.5">
      <c r="A130" s="51" t="s">
        <v>321</v>
      </c>
      <c r="B130" s="52">
        <v>477</v>
      </c>
      <c r="C130" s="53">
        <v>117438</v>
      </c>
      <c r="D130" s="120"/>
      <c r="F130">
        <v>117438</v>
      </c>
    </row>
    <row r="131" spans="1:6" ht="25.5">
      <c r="A131" s="51" t="s">
        <v>316</v>
      </c>
      <c r="B131" s="52">
        <v>478</v>
      </c>
      <c r="C131" s="53">
        <v>1152717</v>
      </c>
      <c r="D131" s="120"/>
      <c r="F131">
        <v>1152717</v>
      </c>
    </row>
    <row r="132" spans="1:6" ht="25.5">
      <c r="A132" s="51" t="s">
        <v>312</v>
      </c>
      <c r="B132" s="52">
        <v>518</v>
      </c>
      <c r="C132" s="119" t="s">
        <v>526</v>
      </c>
      <c r="D132" s="120"/>
      <c r="F132" t="s">
        <v>526</v>
      </c>
    </row>
    <row r="133" spans="1:6" ht="38.25">
      <c r="A133" s="51" t="s">
        <v>313</v>
      </c>
      <c r="B133" s="52">
        <v>521</v>
      </c>
      <c r="C133" s="119" t="s">
        <v>526</v>
      </c>
      <c r="D133" s="120"/>
      <c r="F133" t="s">
        <v>526</v>
      </c>
    </row>
    <row r="134" spans="1:6" ht="25.5">
      <c r="A134" s="51" t="s">
        <v>322</v>
      </c>
      <c r="B134" s="52">
        <v>522</v>
      </c>
      <c r="C134" s="53">
        <v>352859</v>
      </c>
      <c r="D134" s="120"/>
      <c r="F134">
        <v>352859</v>
      </c>
    </row>
    <row r="135" spans="1:6" ht="25.5">
      <c r="A135" s="51" t="s">
        <v>314</v>
      </c>
      <c r="B135" s="52">
        <v>524</v>
      </c>
      <c r="C135" s="53">
        <v>887919</v>
      </c>
      <c r="D135" s="120"/>
      <c r="F135">
        <v>887919</v>
      </c>
    </row>
    <row r="136" spans="1:6" ht="38.25">
      <c r="A136" s="51" t="s">
        <v>315</v>
      </c>
      <c r="B136" s="52">
        <v>527</v>
      </c>
      <c r="C136" s="53">
        <v>887919</v>
      </c>
      <c r="D136" s="120"/>
      <c r="F136">
        <v>887919</v>
      </c>
    </row>
    <row r="137" spans="1:6" ht="25.5">
      <c r="A137" s="51" t="s">
        <v>320</v>
      </c>
      <c r="B137" s="52">
        <v>528</v>
      </c>
      <c r="C137" s="53">
        <v>369944</v>
      </c>
      <c r="D137" s="120"/>
      <c r="F137">
        <v>369944</v>
      </c>
    </row>
    <row r="138" spans="1:6" ht="25.5">
      <c r="A138" s="51" t="s">
        <v>316</v>
      </c>
      <c r="B138" s="52">
        <v>530</v>
      </c>
      <c r="C138" s="53">
        <v>1257863</v>
      </c>
      <c r="D138" s="120"/>
      <c r="F138">
        <v>1257863</v>
      </c>
    </row>
    <row r="139" spans="1:6" ht="25.5">
      <c r="A139" s="51" t="s">
        <v>312</v>
      </c>
      <c r="B139" s="52">
        <v>531</v>
      </c>
      <c r="C139" s="119">
        <v>314</v>
      </c>
      <c r="D139" s="120"/>
      <c r="F139">
        <v>314</v>
      </c>
    </row>
    <row r="140" spans="1:6" ht="38.25">
      <c r="A140" s="51" t="s">
        <v>313</v>
      </c>
      <c r="B140" s="52">
        <v>534</v>
      </c>
      <c r="C140" s="119">
        <v>314</v>
      </c>
      <c r="D140" s="120"/>
      <c r="F140">
        <v>314</v>
      </c>
    </row>
    <row r="141" spans="1:6" ht="25.5">
      <c r="A141" s="51" t="s">
        <v>323</v>
      </c>
      <c r="B141" s="52">
        <v>536</v>
      </c>
      <c r="C141" s="119">
        <v>314</v>
      </c>
      <c r="D141" s="120"/>
      <c r="F141">
        <v>314</v>
      </c>
    </row>
    <row r="142" spans="1:6" ht="25.5">
      <c r="A142" s="51" t="s">
        <v>314</v>
      </c>
      <c r="B142" s="52">
        <v>550</v>
      </c>
      <c r="C142" s="53">
        <v>750422</v>
      </c>
      <c r="D142" s="120"/>
      <c r="F142">
        <v>750422</v>
      </c>
    </row>
    <row r="143" spans="1:6" ht="38.25">
      <c r="A143" s="51" t="s">
        <v>315</v>
      </c>
      <c r="B143" s="52">
        <v>553</v>
      </c>
      <c r="C143" s="53">
        <v>750422</v>
      </c>
      <c r="D143" s="120"/>
      <c r="F143">
        <v>750422</v>
      </c>
    </row>
    <row r="144" spans="1:6" ht="25.5">
      <c r="A144" s="51" t="s">
        <v>316</v>
      </c>
      <c r="B144" s="52">
        <v>556</v>
      </c>
      <c r="C144" s="53">
        <v>507886</v>
      </c>
      <c r="D144" s="120"/>
      <c r="F144">
        <v>507886</v>
      </c>
    </row>
    <row r="145" spans="1:6" ht="25.5">
      <c r="A145" s="51" t="s">
        <v>324</v>
      </c>
      <c r="B145" s="52">
        <v>557</v>
      </c>
      <c r="C145" s="53">
        <v>317051</v>
      </c>
      <c r="D145" s="120"/>
      <c r="F145">
        <v>317051</v>
      </c>
    </row>
    <row r="146" spans="1:6" ht="38.25">
      <c r="A146" s="51" t="s">
        <v>325</v>
      </c>
      <c r="B146" s="52">
        <v>560</v>
      </c>
      <c r="C146" s="53">
        <v>317051</v>
      </c>
      <c r="D146" s="120"/>
      <c r="F146">
        <v>317051</v>
      </c>
    </row>
    <row r="147" spans="1:6" ht="25.5">
      <c r="A147" s="51" t="s">
        <v>326</v>
      </c>
      <c r="B147" s="52">
        <v>562</v>
      </c>
      <c r="C147" s="53">
        <v>317051</v>
      </c>
      <c r="D147" s="121"/>
      <c r="F147">
        <v>317051</v>
      </c>
    </row>
    <row r="148" spans="1:5" ht="12.75">
      <c r="A148" s="393"/>
      <c r="B148" s="393"/>
      <c r="C148" s="393"/>
      <c r="D148" s="393"/>
      <c r="E148" s="393"/>
    </row>
    <row r="149" spans="1:4" ht="12.75">
      <c r="A149" s="380" t="s">
        <v>327</v>
      </c>
      <c r="B149" s="381"/>
      <c r="C149" s="381"/>
      <c r="D149" s="382"/>
    </row>
    <row r="150" spans="1:7" ht="12.75">
      <c r="A150" s="383" t="s">
        <v>328</v>
      </c>
      <c r="B150" s="385" t="s">
        <v>329</v>
      </c>
      <c r="C150" s="113"/>
      <c r="D150" s="113" t="s">
        <v>202</v>
      </c>
      <c r="G150" t="s">
        <v>202</v>
      </c>
    </row>
    <row r="151" spans="1:7" ht="12.75">
      <c r="A151" s="384"/>
      <c r="B151" s="386"/>
      <c r="C151" s="114" t="s">
        <v>203</v>
      </c>
      <c r="D151" s="114" t="s">
        <v>204</v>
      </c>
      <c r="F151" t="s">
        <v>203</v>
      </c>
      <c r="G151" t="s">
        <v>204</v>
      </c>
    </row>
    <row r="152" spans="1:4" ht="12.75">
      <c r="A152" s="390" t="s">
        <v>492</v>
      </c>
      <c r="B152" s="391"/>
      <c r="C152" s="391"/>
      <c r="D152" s="392"/>
    </row>
    <row r="153" spans="1:7" ht="12.75">
      <c r="A153" s="115" t="s">
        <v>330</v>
      </c>
      <c r="B153" s="116">
        <v>601</v>
      </c>
      <c r="C153" s="118">
        <v>12</v>
      </c>
      <c r="D153" s="118">
        <v>12</v>
      </c>
      <c r="F153">
        <v>12</v>
      </c>
      <c r="G153">
        <v>12</v>
      </c>
    </row>
    <row r="154" spans="1:7" ht="12.75">
      <c r="A154" s="115" t="s">
        <v>331</v>
      </c>
      <c r="B154" s="116">
        <v>602</v>
      </c>
      <c r="C154" s="118">
        <v>3</v>
      </c>
      <c r="D154" s="118">
        <v>3</v>
      </c>
      <c r="F154">
        <v>3</v>
      </c>
      <c r="G154">
        <v>3</v>
      </c>
    </row>
    <row r="155" spans="1:7" ht="12.75">
      <c r="A155" s="115" t="s">
        <v>332</v>
      </c>
      <c r="B155" s="116">
        <v>603</v>
      </c>
      <c r="C155" s="118">
        <v>2</v>
      </c>
      <c r="D155" s="118">
        <v>2</v>
      </c>
      <c r="F155">
        <v>2</v>
      </c>
      <c r="G155">
        <v>2</v>
      </c>
    </row>
    <row r="156" spans="1:7" ht="25.5">
      <c r="A156" s="115" t="s">
        <v>333</v>
      </c>
      <c r="B156" s="116">
        <v>604</v>
      </c>
      <c r="C156" s="118">
        <v>2</v>
      </c>
      <c r="D156" s="118">
        <v>2</v>
      </c>
      <c r="F156">
        <v>2</v>
      </c>
      <c r="G156">
        <v>2</v>
      </c>
    </row>
    <row r="157" spans="1:7" ht="25.5">
      <c r="A157" s="115" t="s">
        <v>334</v>
      </c>
      <c r="B157" s="116">
        <v>605</v>
      </c>
      <c r="C157" s="117">
        <v>1475</v>
      </c>
      <c r="D157" s="117">
        <v>1496</v>
      </c>
      <c r="F157">
        <v>1475</v>
      </c>
      <c r="G157">
        <v>1496</v>
      </c>
    </row>
    <row r="158" spans="1:5" ht="12.75">
      <c r="A158" s="394"/>
      <c r="B158" s="394"/>
      <c r="C158" s="394"/>
      <c r="D158" s="394"/>
      <c r="E158" s="394"/>
    </row>
    <row r="159" spans="1:6" ht="12.75">
      <c r="A159" s="383" t="s">
        <v>335</v>
      </c>
      <c r="B159" s="383" t="s">
        <v>336</v>
      </c>
      <c r="C159" s="387" t="s">
        <v>337</v>
      </c>
      <c r="D159" s="388"/>
      <c r="E159" s="389"/>
      <c r="F159" t="s">
        <v>337</v>
      </c>
    </row>
    <row r="160" spans="1:7" ht="12.75">
      <c r="A160" s="384"/>
      <c r="B160" s="384"/>
      <c r="C160" s="114" t="s">
        <v>338</v>
      </c>
      <c r="D160" s="114" t="s">
        <v>339</v>
      </c>
      <c r="E160" s="114" t="s">
        <v>340</v>
      </c>
      <c r="F160" t="s">
        <v>338</v>
      </c>
      <c r="G160" t="s">
        <v>339</v>
      </c>
    </row>
    <row r="161" spans="1:5" ht="12.75">
      <c r="A161" s="390" t="s">
        <v>493</v>
      </c>
      <c r="B161" s="391"/>
      <c r="C161" s="391"/>
      <c r="D161" s="391"/>
      <c r="E161" s="392"/>
    </row>
    <row r="162" spans="1:7" ht="12.75">
      <c r="A162" s="122" t="s">
        <v>341</v>
      </c>
      <c r="B162" s="116" t="s">
        <v>342</v>
      </c>
      <c r="C162" s="118" t="s">
        <v>494</v>
      </c>
      <c r="D162" s="118" t="s">
        <v>344</v>
      </c>
      <c r="E162" s="118" t="s">
        <v>494</v>
      </c>
      <c r="F162" t="s">
        <v>494</v>
      </c>
      <c r="G162" t="s">
        <v>344</v>
      </c>
    </row>
    <row r="163" spans="1:7" ht="12.75">
      <c r="A163" s="122" t="s">
        <v>345</v>
      </c>
      <c r="B163" s="116" t="s">
        <v>346</v>
      </c>
      <c r="C163" s="118" t="s">
        <v>347</v>
      </c>
      <c r="D163" s="118" t="s">
        <v>344</v>
      </c>
      <c r="E163" s="118" t="s">
        <v>347</v>
      </c>
      <c r="F163" t="s">
        <v>347</v>
      </c>
      <c r="G163" t="s">
        <v>344</v>
      </c>
    </row>
    <row r="164" spans="1:7" ht="12.75">
      <c r="A164" s="122" t="s">
        <v>495</v>
      </c>
      <c r="B164" s="116" t="s">
        <v>496</v>
      </c>
      <c r="C164" s="118" t="s">
        <v>497</v>
      </c>
      <c r="D164" s="118" t="s">
        <v>344</v>
      </c>
      <c r="E164" s="118" t="s">
        <v>497</v>
      </c>
      <c r="F164" t="s">
        <v>497</v>
      </c>
      <c r="G164" t="s">
        <v>344</v>
      </c>
    </row>
    <row r="165" spans="1:7" ht="12.75">
      <c r="A165" s="122" t="s">
        <v>348</v>
      </c>
      <c r="B165" s="116" t="s">
        <v>349</v>
      </c>
      <c r="C165" s="118" t="s">
        <v>498</v>
      </c>
      <c r="D165" s="118" t="s">
        <v>344</v>
      </c>
      <c r="E165" s="118" t="s">
        <v>498</v>
      </c>
      <c r="F165" t="s">
        <v>498</v>
      </c>
      <c r="G165" t="s">
        <v>344</v>
      </c>
    </row>
    <row r="166" spans="1:7" ht="12.75">
      <c r="A166" s="122" t="s">
        <v>351</v>
      </c>
      <c r="B166" s="116" t="s">
        <v>352</v>
      </c>
      <c r="C166" s="118" t="s">
        <v>499</v>
      </c>
      <c r="D166" s="118" t="s">
        <v>500</v>
      </c>
      <c r="E166" s="118" t="s">
        <v>501</v>
      </c>
      <c r="F166" t="s">
        <v>499</v>
      </c>
      <c r="G166" t="s">
        <v>500</v>
      </c>
    </row>
    <row r="167" spans="1:7" ht="12.75">
      <c r="A167" s="122" t="s">
        <v>356</v>
      </c>
      <c r="B167" s="116" t="s">
        <v>357</v>
      </c>
      <c r="C167" s="118" t="s">
        <v>502</v>
      </c>
      <c r="D167" s="118" t="s">
        <v>344</v>
      </c>
      <c r="E167" s="118" t="s">
        <v>502</v>
      </c>
      <c r="F167" t="s">
        <v>502</v>
      </c>
      <c r="G167" t="s">
        <v>344</v>
      </c>
    </row>
    <row r="168" spans="1:7" ht="12.75">
      <c r="A168" s="122" t="s">
        <v>359</v>
      </c>
      <c r="B168" s="116" t="s">
        <v>360</v>
      </c>
      <c r="C168" s="118" t="s">
        <v>503</v>
      </c>
      <c r="D168" s="118" t="s">
        <v>344</v>
      </c>
      <c r="E168" s="118" t="s">
        <v>503</v>
      </c>
      <c r="F168" t="s">
        <v>503</v>
      </c>
      <c r="G168" t="s">
        <v>344</v>
      </c>
    </row>
    <row r="169" spans="1:7" ht="12.75">
      <c r="A169" s="122" t="s">
        <v>362</v>
      </c>
      <c r="B169" s="116" t="s">
        <v>363</v>
      </c>
      <c r="C169" s="118" t="s">
        <v>504</v>
      </c>
      <c r="D169" s="118" t="s">
        <v>500</v>
      </c>
      <c r="E169" s="118" t="s">
        <v>505</v>
      </c>
      <c r="F169" t="s">
        <v>504</v>
      </c>
      <c r="G169" t="s">
        <v>500</v>
      </c>
    </row>
    <row r="170" spans="1:5" ht="12.75">
      <c r="A170" s="395"/>
      <c r="B170" s="395"/>
      <c r="C170" s="395"/>
      <c r="D170" s="395"/>
      <c r="E170" s="395"/>
    </row>
    <row r="171" spans="1:6" ht="12.75">
      <c r="A171" s="383" t="s">
        <v>328</v>
      </c>
      <c r="B171" s="385" t="s">
        <v>329</v>
      </c>
      <c r="C171" s="113" t="s">
        <v>202</v>
      </c>
      <c r="D171" s="113"/>
      <c r="F171" t="s">
        <v>202</v>
      </c>
    </row>
    <row r="172" spans="1:7" ht="12.75">
      <c r="A172" s="384"/>
      <c r="B172" s="386"/>
      <c r="C172" s="114" t="s">
        <v>204</v>
      </c>
      <c r="D172" s="114" t="s">
        <v>203</v>
      </c>
      <c r="F172" t="s">
        <v>204</v>
      </c>
      <c r="G172" t="s">
        <v>203</v>
      </c>
    </row>
    <row r="173" spans="1:7" ht="12.75">
      <c r="A173" s="115" t="s">
        <v>366</v>
      </c>
      <c r="B173" s="116">
        <v>616</v>
      </c>
      <c r="C173" s="117">
        <v>116794</v>
      </c>
      <c r="D173" s="117">
        <v>116054</v>
      </c>
      <c r="F173">
        <v>116794</v>
      </c>
      <c r="G173">
        <v>116054</v>
      </c>
    </row>
    <row r="174" spans="1:7" ht="12.75">
      <c r="A174" s="115" t="s">
        <v>367</v>
      </c>
      <c r="B174" s="116">
        <v>617</v>
      </c>
      <c r="C174" s="117">
        <v>164036</v>
      </c>
      <c r="D174" s="118" t="s">
        <v>527</v>
      </c>
      <c r="F174">
        <v>164036</v>
      </c>
      <c r="G174" t="s">
        <v>527</v>
      </c>
    </row>
    <row r="175" spans="1:7" ht="12.75">
      <c r="A175" s="115" t="s">
        <v>506</v>
      </c>
      <c r="B175" s="116">
        <v>618</v>
      </c>
      <c r="C175" s="123">
        <v>42826</v>
      </c>
      <c r="D175" s="117">
        <v>5297</v>
      </c>
      <c r="F175">
        <v>42826</v>
      </c>
      <c r="G175">
        <v>5297</v>
      </c>
    </row>
    <row r="176" spans="1:7" ht="12.75">
      <c r="A176" s="115" t="s">
        <v>368</v>
      </c>
      <c r="B176" s="116">
        <v>619</v>
      </c>
      <c r="C176" s="123">
        <v>20546</v>
      </c>
      <c r="D176" s="117">
        <v>4363</v>
      </c>
      <c r="F176">
        <v>20546</v>
      </c>
      <c r="G176">
        <v>4363</v>
      </c>
    </row>
    <row r="177" spans="1:7" ht="12.75">
      <c r="A177" s="115" t="s">
        <v>369</v>
      </c>
      <c r="B177" s="116">
        <v>621</v>
      </c>
      <c r="C177" s="117">
        <v>38867</v>
      </c>
      <c r="D177" s="117">
        <v>36327</v>
      </c>
      <c r="F177">
        <v>38867</v>
      </c>
      <c r="G177">
        <v>36327</v>
      </c>
    </row>
    <row r="178" spans="1:7" ht="12.75">
      <c r="A178" s="115" t="s">
        <v>370</v>
      </c>
      <c r="B178" s="116">
        <v>622</v>
      </c>
      <c r="C178" s="117">
        <v>328427</v>
      </c>
      <c r="D178" s="117">
        <v>346251</v>
      </c>
      <c r="F178">
        <v>328427</v>
      </c>
      <c r="G178">
        <v>346251</v>
      </c>
    </row>
    <row r="179" spans="1:7" ht="12.75">
      <c r="A179" s="115" t="s">
        <v>371</v>
      </c>
      <c r="B179" s="116">
        <v>623</v>
      </c>
      <c r="C179" s="117">
        <v>352707</v>
      </c>
      <c r="D179" s="118" t="s">
        <v>525</v>
      </c>
      <c r="F179">
        <v>352707</v>
      </c>
      <c r="G179" t="s">
        <v>525</v>
      </c>
    </row>
    <row r="180" spans="1:7" ht="12.75">
      <c r="A180" s="115" t="s">
        <v>372</v>
      </c>
      <c r="B180" s="116">
        <v>624</v>
      </c>
      <c r="C180" s="117">
        <v>246295</v>
      </c>
      <c r="D180" s="117">
        <v>491528</v>
      </c>
      <c r="F180">
        <v>246295</v>
      </c>
      <c r="G180">
        <v>491528</v>
      </c>
    </row>
    <row r="181" spans="1:7" ht="12.75">
      <c r="A181" s="115" t="s">
        <v>373</v>
      </c>
      <c r="B181" s="116">
        <v>632</v>
      </c>
      <c r="C181" s="117">
        <v>13889</v>
      </c>
      <c r="D181" s="117">
        <v>14119</v>
      </c>
      <c r="F181">
        <v>13889</v>
      </c>
      <c r="G181">
        <v>14119</v>
      </c>
    </row>
    <row r="182" spans="1:7" ht="12.75">
      <c r="A182" s="115" t="s">
        <v>374</v>
      </c>
      <c r="B182" s="116">
        <v>633</v>
      </c>
      <c r="C182" s="117">
        <v>366596</v>
      </c>
      <c r="D182" s="117">
        <v>611459</v>
      </c>
      <c r="F182">
        <v>366596</v>
      </c>
      <c r="G182">
        <v>611459</v>
      </c>
    </row>
    <row r="183" spans="1:7" ht="12.75">
      <c r="A183" s="115" t="s">
        <v>375</v>
      </c>
      <c r="B183" s="116">
        <v>634</v>
      </c>
      <c r="C183" s="117">
        <v>705414</v>
      </c>
      <c r="D183" s="117">
        <v>1194679</v>
      </c>
      <c r="F183">
        <v>705414</v>
      </c>
      <c r="G183">
        <v>1194679</v>
      </c>
    </row>
    <row r="184" spans="1:7" ht="12.75">
      <c r="A184" s="115" t="s">
        <v>376</v>
      </c>
      <c r="B184" s="116">
        <v>635</v>
      </c>
      <c r="C184" s="117">
        <v>352707</v>
      </c>
      <c r="D184" s="118" t="s">
        <v>525</v>
      </c>
      <c r="F184">
        <v>352707</v>
      </c>
      <c r="G184" t="s">
        <v>525</v>
      </c>
    </row>
    <row r="185" spans="1:7" ht="12.75">
      <c r="A185" s="115" t="s">
        <v>377</v>
      </c>
      <c r="B185" s="116">
        <v>638</v>
      </c>
      <c r="C185" s="117">
        <v>352707</v>
      </c>
      <c r="D185" s="118" t="s">
        <v>525</v>
      </c>
      <c r="F185">
        <v>352707</v>
      </c>
      <c r="G185" t="s">
        <v>525</v>
      </c>
    </row>
    <row r="186" spans="1:7" ht="25.5">
      <c r="A186" s="115" t="s">
        <v>378</v>
      </c>
      <c r="B186" s="116">
        <v>639</v>
      </c>
      <c r="C186" s="117">
        <v>229153</v>
      </c>
      <c r="D186" s="117">
        <v>466919</v>
      </c>
      <c r="F186">
        <v>229153</v>
      </c>
      <c r="G186">
        <v>466919</v>
      </c>
    </row>
    <row r="187" spans="1:7" ht="25.5">
      <c r="A187" s="115" t="s">
        <v>379</v>
      </c>
      <c r="B187" s="116">
        <v>640</v>
      </c>
      <c r="C187" s="117">
        <v>702094</v>
      </c>
      <c r="D187" s="117">
        <v>538134</v>
      </c>
      <c r="F187">
        <v>702094</v>
      </c>
      <c r="G187">
        <v>538134</v>
      </c>
    </row>
    <row r="188" spans="1:7" ht="25.5">
      <c r="A188" s="115" t="s">
        <v>380</v>
      </c>
      <c r="B188" s="116">
        <v>641</v>
      </c>
      <c r="C188" s="118" t="s">
        <v>528</v>
      </c>
      <c r="D188" s="118">
        <v>0</v>
      </c>
      <c r="F188" t="s">
        <v>528</v>
      </c>
      <c r="G188">
        <v>0</v>
      </c>
    </row>
    <row r="189" spans="1:7" ht="25.5">
      <c r="A189" s="115" t="s">
        <v>381</v>
      </c>
      <c r="B189" s="116">
        <v>642</v>
      </c>
      <c r="C189" s="117">
        <v>113002</v>
      </c>
      <c r="D189" s="117">
        <v>64319</v>
      </c>
      <c r="F189">
        <v>113002</v>
      </c>
      <c r="G189">
        <v>64319</v>
      </c>
    </row>
    <row r="190" spans="1:7" ht="25.5">
      <c r="A190" s="115" t="s">
        <v>382</v>
      </c>
      <c r="B190" s="116">
        <v>643</v>
      </c>
      <c r="C190" s="117">
        <v>920962</v>
      </c>
      <c r="D190" s="117">
        <v>539622</v>
      </c>
      <c r="F190">
        <v>920962</v>
      </c>
      <c r="G190">
        <v>539622</v>
      </c>
    </row>
    <row r="191" spans="1:7" ht="25.5">
      <c r="A191" s="115" t="s">
        <v>383</v>
      </c>
      <c r="B191" s="116">
        <v>644</v>
      </c>
      <c r="C191" s="117">
        <v>369228</v>
      </c>
      <c r="D191" s="117">
        <v>414305</v>
      </c>
      <c r="F191">
        <v>369228</v>
      </c>
      <c r="G191">
        <v>414305</v>
      </c>
    </row>
    <row r="192" spans="1:7" ht="25.5">
      <c r="A192" s="115" t="s">
        <v>384</v>
      </c>
      <c r="B192" s="116">
        <v>645</v>
      </c>
      <c r="C192" s="117">
        <v>49265</v>
      </c>
      <c r="D192" s="117">
        <v>54513</v>
      </c>
      <c r="F192">
        <v>49265</v>
      </c>
      <c r="G192">
        <v>54513</v>
      </c>
    </row>
    <row r="193" spans="1:7" ht="25.5">
      <c r="A193" s="115" t="s">
        <v>385</v>
      </c>
      <c r="B193" s="116">
        <v>646</v>
      </c>
      <c r="C193" s="117">
        <v>91373</v>
      </c>
      <c r="D193" s="117">
        <v>102352</v>
      </c>
      <c r="F193">
        <v>91373</v>
      </c>
      <c r="G193">
        <v>102352</v>
      </c>
    </row>
    <row r="194" spans="1:7" ht="25.5">
      <c r="A194" s="115" t="s">
        <v>386</v>
      </c>
      <c r="B194" s="116">
        <v>648</v>
      </c>
      <c r="C194" s="117">
        <v>3794</v>
      </c>
      <c r="D194" s="117">
        <v>2589</v>
      </c>
      <c r="F194">
        <v>3794</v>
      </c>
      <c r="G194">
        <v>2589</v>
      </c>
    </row>
    <row r="195" spans="1:7" ht="25.5">
      <c r="A195" s="115" t="s">
        <v>387</v>
      </c>
      <c r="B195" s="116">
        <v>649</v>
      </c>
      <c r="C195" s="118" t="s">
        <v>529</v>
      </c>
      <c r="D195" s="117">
        <v>153352</v>
      </c>
      <c r="F195" t="s">
        <v>529</v>
      </c>
      <c r="G195">
        <v>153352</v>
      </c>
    </row>
    <row r="196" spans="1:7" ht="12.75">
      <c r="A196" s="115" t="s">
        <v>388</v>
      </c>
      <c r="B196" s="116">
        <v>650</v>
      </c>
      <c r="C196" s="117">
        <v>2634541</v>
      </c>
      <c r="D196" s="117">
        <v>2336105</v>
      </c>
      <c r="F196">
        <v>2634541</v>
      </c>
      <c r="G196">
        <v>2336105</v>
      </c>
    </row>
    <row r="197" spans="1:7" ht="12.75">
      <c r="A197" s="115" t="s">
        <v>389</v>
      </c>
      <c r="B197" s="116">
        <v>651</v>
      </c>
      <c r="C197" s="117">
        <v>29095</v>
      </c>
      <c r="D197" s="117">
        <v>35318</v>
      </c>
      <c r="F197">
        <v>29095</v>
      </c>
      <c r="G197">
        <v>35318</v>
      </c>
    </row>
    <row r="198" spans="1:7" ht="12.75">
      <c r="A198" s="115" t="s">
        <v>390</v>
      </c>
      <c r="B198" s="116">
        <v>652</v>
      </c>
      <c r="C198" s="117">
        <v>509866</v>
      </c>
      <c r="D198" s="117">
        <v>570784</v>
      </c>
      <c r="F198">
        <v>509866</v>
      </c>
      <c r="G198">
        <v>570784</v>
      </c>
    </row>
    <row r="199" spans="1:7" ht="25.5">
      <c r="A199" s="115" t="s">
        <v>391</v>
      </c>
      <c r="B199" s="116">
        <v>653</v>
      </c>
      <c r="C199" s="117">
        <v>91337</v>
      </c>
      <c r="D199" s="118" t="s">
        <v>530</v>
      </c>
      <c r="F199">
        <v>91337</v>
      </c>
      <c r="G199" t="s">
        <v>530</v>
      </c>
    </row>
    <row r="200" spans="1:7" ht="25.5">
      <c r="A200" s="115" t="s">
        <v>392</v>
      </c>
      <c r="B200" s="116">
        <v>654</v>
      </c>
      <c r="C200" s="117">
        <v>12617</v>
      </c>
      <c r="D200" s="117">
        <v>4377</v>
      </c>
      <c r="F200">
        <v>12617</v>
      </c>
      <c r="G200">
        <v>4377</v>
      </c>
    </row>
    <row r="201" spans="1:7" ht="25.5">
      <c r="A201" s="115" t="s">
        <v>393</v>
      </c>
      <c r="B201" s="116">
        <v>655</v>
      </c>
      <c r="C201" s="123">
        <v>11324</v>
      </c>
      <c r="D201" s="118">
        <v>437</v>
      </c>
      <c r="F201">
        <v>11324</v>
      </c>
      <c r="G201">
        <v>437</v>
      </c>
    </row>
    <row r="202" spans="1:7" ht="12.75">
      <c r="A202" s="115" t="s">
        <v>394</v>
      </c>
      <c r="B202" s="116">
        <v>656</v>
      </c>
      <c r="C202" s="117">
        <v>20701</v>
      </c>
      <c r="D202" s="117">
        <v>21865</v>
      </c>
      <c r="F202">
        <v>20701</v>
      </c>
      <c r="G202">
        <v>21865</v>
      </c>
    </row>
    <row r="203" spans="1:7" ht="12.75">
      <c r="A203" s="115" t="s">
        <v>395</v>
      </c>
      <c r="B203" s="116">
        <v>657</v>
      </c>
      <c r="C203" s="117">
        <v>32482</v>
      </c>
      <c r="D203" s="117">
        <v>53142</v>
      </c>
      <c r="F203">
        <v>32482</v>
      </c>
      <c r="G203">
        <v>53142</v>
      </c>
    </row>
    <row r="204" spans="1:7" ht="12.75">
      <c r="A204" s="115" t="s">
        <v>396</v>
      </c>
      <c r="B204" s="116">
        <v>658</v>
      </c>
      <c r="C204" s="117">
        <v>8295</v>
      </c>
      <c r="D204" s="117">
        <v>9493</v>
      </c>
      <c r="F204">
        <v>8295</v>
      </c>
      <c r="G204">
        <v>9493</v>
      </c>
    </row>
    <row r="205" spans="1:7" ht="12.75">
      <c r="A205" s="115" t="s">
        <v>397</v>
      </c>
      <c r="B205" s="116">
        <v>661</v>
      </c>
      <c r="C205" s="117">
        <v>59584</v>
      </c>
      <c r="D205" s="117">
        <v>61833</v>
      </c>
      <c r="F205">
        <v>59584</v>
      </c>
      <c r="G205">
        <v>61833</v>
      </c>
    </row>
    <row r="206" spans="1:7" ht="12.75">
      <c r="A206" s="115" t="s">
        <v>398</v>
      </c>
      <c r="B206" s="116">
        <v>662</v>
      </c>
      <c r="C206" s="117">
        <v>11854</v>
      </c>
      <c r="D206" s="117">
        <v>7079</v>
      </c>
      <c r="F206">
        <v>11854</v>
      </c>
      <c r="G206">
        <v>7079</v>
      </c>
    </row>
    <row r="207" spans="1:7" ht="12.75">
      <c r="A207" s="115" t="s">
        <v>399</v>
      </c>
      <c r="B207" s="116">
        <v>663</v>
      </c>
      <c r="C207" s="117">
        <v>3139</v>
      </c>
      <c r="D207" s="117">
        <v>3404</v>
      </c>
      <c r="F207">
        <v>3139</v>
      </c>
      <c r="G207">
        <v>3404</v>
      </c>
    </row>
    <row r="208" spans="1:7" ht="12.75">
      <c r="A208" s="115" t="s">
        <v>400</v>
      </c>
      <c r="B208" s="116">
        <v>664</v>
      </c>
      <c r="C208" s="117">
        <v>2025</v>
      </c>
      <c r="D208" s="117">
        <v>2262</v>
      </c>
      <c r="F208">
        <v>2025</v>
      </c>
      <c r="G208">
        <v>2262</v>
      </c>
    </row>
    <row r="209" spans="1:7" ht="12.75">
      <c r="A209" s="115" t="s">
        <v>401</v>
      </c>
      <c r="B209" s="116">
        <v>665</v>
      </c>
      <c r="C209" s="117">
        <v>8777</v>
      </c>
      <c r="D209" s="117">
        <v>13099</v>
      </c>
      <c r="F209">
        <v>8777</v>
      </c>
      <c r="G209">
        <v>13099</v>
      </c>
    </row>
    <row r="210" spans="1:7" ht="12.75">
      <c r="A210" s="115" t="s">
        <v>507</v>
      </c>
      <c r="B210" s="116">
        <v>666</v>
      </c>
      <c r="C210" s="118">
        <v>98</v>
      </c>
      <c r="D210" s="118">
        <v>0</v>
      </c>
      <c r="F210">
        <v>98</v>
      </c>
      <c r="G210">
        <v>0</v>
      </c>
    </row>
    <row r="211" spans="1:7" ht="12.75">
      <c r="A211" s="115" t="s">
        <v>402</v>
      </c>
      <c r="B211" s="116">
        <v>667</v>
      </c>
      <c r="C211" s="123">
        <v>35370</v>
      </c>
      <c r="D211" s="117">
        <v>25911</v>
      </c>
      <c r="F211">
        <v>35370</v>
      </c>
      <c r="G211">
        <v>25911</v>
      </c>
    </row>
    <row r="212" spans="1:7" ht="12.75">
      <c r="A212" s="115" t="s">
        <v>403</v>
      </c>
      <c r="B212" s="116">
        <v>668</v>
      </c>
      <c r="C212" s="123">
        <v>35370</v>
      </c>
      <c r="D212" s="117">
        <v>25911</v>
      </c>
      <c r="F212">
        <v>35370</v>
      </c>
      <c r="G212">
        <v>25911</v>
      </c>
    </row>
    <row r="213" spans="1:7" ht="12.75">
      <c r="A213" s="115" t="s">
        <v>404</v>
      </c>
      <c r="B213" s="116">
        <v>669</v>
      </c>
      <c r="C213" s="118">
        <v>0</v>
      </c>
      <c r="D213" s="117">
        <v>10809</v>
      </c>
      <c r="F213">
        <v>0</v>
      </c>
      <c r="G213">
        <v>10809</v>
      </c>
    </row>
    <row r="214" spans="1:7" ht="38.25">
      <c r="A214" s="115" t="s">
        <v>405</v>
      </c>
      <c r="B214" s="116">
        <v>670</v>
      </c>
      <c r="C214" s="117">
        <v>3681</v>
      </c>
      <c r="D214" s="118">
        <v>816</v>
      </c>
      <c r="F214">
        <v>3681</v>
      </c>
      <c r="G214">
        <v>816</v>
      </c>
    </row>
    <row r="215" spans="1:7" ht="12.75">
      <c r="A215" s="115" t="s">
        <v>406</v>
      </c>
      <c r="B215" s="116">
        <v>671</v>
      </c>
      <c r="C215" s="117">
        <v>818781</v>
      </c>
      <c r="D215" s="118" t="s">
        <v>531</v>
      </c>
      <c r="F215">
        <v>818781</v>
      </c>
      <c r="G215" t="s">
        <v>531</v>
      </c>
    </row>
    <row r="216" spans="1:7" ht="12.75">
      <c r="A216" s="115" t="s">
        <v>407</v>
      </c>
      <c r="B216" s="116">
        <v>672</v>
      </c>
      <c r="C216" s="118">
        <v>0</v>
      </c>
      <c r="D216" s="123">
        <v>30987</v>
      </c>
      <c r="F216">
        <v>0</v>
      </c>
      <c r="G216">
        <v>30987</v>
      </c>
    </row>
    <row r="217" spans="1:7" ht="12.75">
      <c r="A217" s="115" t="s">
        <v>508</v>
      </c>
      <c r="B217" s="116">
        <v>674</v>
      </c>
      <c r="C217" s="117">
        <v>4222</v>
      </c>
      <c r="D217" s="117">
        <v>1499</v>
      </c>
      <c r="F217">
        <v>4222</v>
      </c>
      <c r="G217">
        <v>1499</v>
      </c>
    </row>
    <row r="218" spans="1:7" ht="12.75">
      <c r="A218" s="115" t="s">
        <v>408</v>
      </c>
      <c r="B218" s="116">
        <v>677</v>
      </c>
      <c r="C218" s="117">
        <v>6691</v>
      </c>
      <c r="D218" s="118">
        <v>106</v>
      </c>
      <c r="F218">
        <v>6691</v>
      </c>
      <c r="G218">
        <v>106</v>
      </c>
    </row>
    <row r="219" spans="1:7" ht="12.75">
      <c r="A219" s="115" t="s">
        <v>410</v>
      </c>
      <c r="B219" s="116">
        <v>680</v>
      </c>
      <c r="C219" s="123">
        <v>33512</v>
      </c>
      <c r="D219" s="117">
        <v>13445</v>
      </c>
      <c r="F219">
        <v>33512</v>
      </c>
      <c r="G219">
        <v>13445</v>
      </c>
    </row>
  </sheetData>
  <sheetProtection/>
  <mergeCells count="25">
    <mergeCell ref="A161:E161"/>
    <mergeCell ref="A171:A172"/>
    <mergeCell ref="B171:B172"/>
    <mergeCell ref="A148:E148"/>
    <mergeCell ref="A158:E158"/>
    <mergeCell ref="A170:E170"/>
    <mergeCell ref="A149:D149"/>
    <mergeCell ref="A150:A151"/>
    <mergeCell ref="B150:B151"/>
    <mergeCell ref="A152:D152"/>
    <mergeCell ref="A159:A160"/>
    <mergeCell ref="B159:B160"/>
    <mergeCell ref="C159:E159"/>
    <mergeCell ref="A65:D65"/>
    <mergeCell ref="A66:A67"/>
    <mergeCell ref="B66:B67"/>
    <mergeCell ref="A99:D99"/>
    <mergeCell ref="A100:A101"/>
    <mergeCell ref="B100:B101"/>
    <mergeCell ref="A1:D1"/>
    <mergeCell ref="A2:A3"/>
    <mergeCell ref="B2:B3"/>
    <mergeCell ref="A41:D41"/>
    <mergeCell ref="A42:A43"/>
    <mergeCell ref="B42:B4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0"/>
  <sheetViews>
    <sheetView view="pageBreakPreview" zoomScale="120" zoomScaleNormal="120" zoomScaleSheetLayoutView="120" zoomScalePageLayoutView="0" workbookViewId="0" topLeftCell="A1">
      <selection activeCell="B2" sqref="B2:K2"/>
    </sheetView>
  </sheetViews>
  <sheetFormatPr defaultColWidth="9.140625" defaultRowHeight="12.75"/>
  <cols>
    <col min="2" max="2" width="11.28125" style="0" customWidth="1"/>
    <col min="10" max="10" width="9.421875" style="0" customWidth="1"/>
    <col min="11" max="11" width="10.7109375" style="0" customWidth="1"/>
  </cols>
  <sheetData>
    <row r="1" spans="2:11" ht="41.25" customHeight="1">
      <c r="B1" s="168" t="s">
        <v>102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2:11" ht="12.75">
      <c r="B2" s="396" t="s">
        <v>509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2:11" ht="12.75">
      <c r="B3" s="139" t="s">
        <v>106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2:11" ht="5.25" customHeight="1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70" t="s">
        <v>0</v>
      </c>
      <c r="C5" s="170"/>
      <c r="D5" s="170"/>
      <c r="E5" s="170"/>
      <c r="F5" s="170"/>
      <c r="G5" s="170"/>
      <c r="H5" s="170"/>
      <c r="I5" s="170"/>
      <c r="J5" s="170"/>
      <c r="K5" s="170"/>
    </row>
    <row r="6" spans="2:11" ht="12.75">
      <c r="B6" s="124" t="s">
        <v>100</v>
      </c>
      <c r="C6" s="125"/>
      <c r="D6" s="172" t="s">
        <v>108</v>
      </c>
      <c r="E6" s="173"/>
      <c r="F6" s="173"/>
      <c r="G6" s="173"/>
      <c r="H6" s="124" t="s">
        <v>1</v>
      </c>
      <c r="I6" s="125"/>
      <c r="J6" s="174" t="s">
        <v>105</v>
      </c>
      <c r="K6" s="175"/>
    </row>
    <row r="7" spans="2:11" ht="12.75">
      <c r="B7" s="124" t="s">
        <v>2</v>
      </c>
      <c r="C7" s="125"/>
      <c r="D7" s="176" t="s">
        <v>107</v>
      </c>
      <c r="E7" s="177"/>
      <c r="F7" s="177"/>
      <c r="G7" s="178"/>
      <c r="H7" s="124" t="s">
        <v>3</v>
      </c>
      <c r="I7" s="125"/>
      <c r="J7" s="179">
        <v>101926148</v>
      </c>
      <c r="K7" s="178"/>
    </row>
    <row r="8" spans="2:11" ht="12.75">
      <c r="B8" s="124"/>
      <c r="C8" s="125"/>
      <c r="D8" s="176"/>
      <c r="E8" s="177"/>
      <c r="F8" s="177"/>
      <c r="G8" s="178"/>
      <c r="H8" s="126" t="s">
        <v>539</v>
      </c>
      <c r="I8" s="125"/>
      <c r="J8" s="179">
        <v>3317</v>
      </c>
      <c r="K8" s="178"/>
    </row>
    <row r="9" spans="2:11" ht="5.2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124" t="s">
        <v>100</v>
      </c>
      <c r="C10" s="125"/>
      <c r="D10" s="403" t="s">
        <v>515</v>
      </c>
      <c r="E10" s="173"/>
      <c r="F10" s="173"/>
      <c r="G10" s="173"/>
      <c r="H10" s="126" t="s">
        <v>533</v>
      </c>
      <c r="I10" s="125"/>
      <c r="J10" s="174" t="s">
        <v>510</v>
      </c>
      <c r="K10" s="175"/>
    </row>
    <row r="11" spans="2:11" ht="12.75">
      <c r="B11" s="124" t="s">
        <v>2</v>
      </c>
      <c r="C11" s="125"/>
      <c r="D11" s="176" t="s">
        <v>107</v>
      </c>
      <c r="E11" s="177"/>
      <c r="F11" s="177"/>
      <c r="G11" s="178"/>
      <c r="H11" s="126" t="s">
        <v>534</v>
      </c>
      <c r="I11" s="125"/>
      <c r="J11" s="179">
        <v>101926130</v>
      </c>
      <c r="K11" s="178"/>
    </row>
    <row r="12" spans="2:11" ht="12.75">
      <c r="B12" s="126" t="s">
        <v>532</v>
      </c>
      <c r="C12" s="125"/>
      <c r="D12" s="404">
        <v>1</v>
      </c>
      <c r="E12" s="405"/>
      <c r="F12" s="405"/>
      <c r="G12" s="406"/>
      <c r="H12" s="126" t="s">
        <v>535</v>
      </c>
      <c r="I12" s="125"/>
      <c r="J12" s="179">
        <v>8899</v>
      </c>
      <c r="K12" s="178"/>
    </row>
    <row r="13" spans="2:11" ht="6" customHeight="1">
      <c r="B13" s="3"/>
      <c r="C13" s="3"/>
      <c r="D13" s="4"/>
      <c r="E13" s="4"/>
      <c r="F13" s="5"/>
      <c r="G13" s="5"/>
      <c r="H13" s="6"/>
      <c r="I13" s="6"/>
      <c r="J13" s="5"/>
      <c r="K13" s="5"/>
    </row>
    <row r="14" spans="2:11" ht="12.75">
      <c r="B14" s="124" t="s">
        <v>100</v>
      </c>
      <c r="C14" s="125"/>
      <c r="D14" s="403" t="s">
        <v>516</v>
      </c>
      <c r="E14" s="173"/>
      <c r="F14" s="173"/>
      <c r="G14" s="173"/>
      <c r="H14" s="124" t="s">
        <v>1</v>
      </c>
      <c r="I14" s="125"/>
      <c r="J14" s="174" t="s">
        <v>511</v>
      </c>
      <c r="K14" s="175"/>
    </row>
    <row r="15" spans="2:11" ht="12.75">
      <c r="B15" s="124" t="s">
        <v>2</v>
      </c>
      <c r="C15" s="125"/>
      <c r="D15" s="176" t="s">
        <v>107</v>
      </c>
      <c r="E15" s="177"/>
      <c r="F15" s="177"/>
      <c r="G15" s="178"/>
      <c r="H15" s="124" t="s">
        <v>3</v>
      </c>
      <c r="I15" s="125"/>
      <c r="J15" s="179">
        <v>101926121</v>
      </c>
      <c r="K15" s="178"/>
    </row>
    <row r="16" spans="2:11" ht="12.75">
      <c r="B16" s="126" t="s">
        <v>532</v>
      </c>
      <c r="C16" s="125"/>
      <c r="D16" s="404">
        <v>1</v>
      </c>
      <c r="E16" s="405"/>
      <c r="F16" s="405"/>
      <c r="G16" s="406"/>
      <c r="H16" s="126" t="s">
        <v>535</v>
      </c>
      <c r="I16" s="125"/>
      <c r="J16" s="179">
        <v>5610</v>
      </c>
      <c r="K16" s="178"/>
    </row>
    <row r="17" spans="2:11" ht="5.25" customHeight="1">
      <c r="B17" s="3"/>
      <c r="C17" s="3"/>
      <c r="D17" s="4"/>
      <c r="E17" s="4"/>
      <c r="F17" s="5"/>
      <c r="G17" s="5"/>
      <c r="H17" s="6"/>
      <c r="I17" s="6"/>
      <c r="J17" s="5"/>
      <c r="K17" s="5"/>
    </row>
    <row r="18" spans="2:11" ht="12.75">
      <c r="B18" s="124" t="s">
        <v>100</v>
      </c>
      <c r="C18" s="125"/>
      <c r="D18" s="172" t="s">
        <v>512</v>
      </c>
      <c r="E18" s="173"/>
      <c r="F18" s="173"/>
      <c r="G18" s="173"/>
      <c r="H18" s="124" t="s">
        <v>1</v>
      </c>
      <c r="I18" s="125"/>
      <c r="J18" s="174" t="s">
        <v>514</v>
      </c>
      <c r="K18" s="175"/>
    </row>
    <row r="19" spans="2:11" ht="12.75">
      <c r="B19" s="124" t="s">
        <v>2</v>
      </c>
      <c r="C19" s="125"/>
      <c r="D19" s="176" t="s">
        <v>513</v>
      </c>
      <c r="E19" s="177"/>
      <c r="F19" s="177"/>
      <c r="G19" s="178"/>
      <c r="H19" s="124" t="s">
        <v>3</v>
      </c>
      <c r="I19" s="125"/>
      <c r="J19" s="179">
        <v>101926105</v>
      </c>
      <c r="K19" s="178"/>
    </row>
    <row r="20" spans="2:11" ht="12.75">
      <c r="B20" s="126" t="s">
        <v>532</v>
      </c>
      <c r="C20" s="125"/>
      <c r="D20" s="404">
        <v>1</v>
      </c>
      <c r="E20" s="405"/>
      <c r="F20" s="405"/>
      <c r="G20" s="406"/>
      <c r="H20" s="126" t="s">
        <v>535</v>
      </c>
      <c r="I20" s="125"/>
      <c r="J20" s="179">
        <v>8532</v>
      </c>
      <c r="K20" s="178"/>
    </row>
    <row r="21" spans="2:11" ht="5.25" customHeight="1">
      <c r="B21" s="3"/>
      <c r="C21" s="3"/>
      <c r="D21" s="4"/>
      <c r="E21" s="4"/>
      <c r="F21" s="5"/>
      <c r="G21" s="5"/>
      <c r="H21" s="6"/>
      <c r="I21" s="6"/>
      <c r="J21" s="5"/>
      <c r="K21" s="5"/>
    </row>
    <row r="22" spans="2:11" ht="12.75">
      <c r="B22" s="124" t="s">
        <v>100</v>
      </c>
      <c r="C22" s="125"/>
      <c r="D22" s="172" t="s">
        <v>517</v>
      </c>
      <c r="E22" s="173"/>
      <c r="F22" s="173"/>
      <c r="G22" s="173"/>
      <c r="H22" s="124" t="s">
        <v>1</v>
      </c>
      <c r="I22" s="125"/>
      <c r="J22" s="174" t="s">
        <v>518</v>
      </c>
      <c r="K22" s="175"/>
    </row>
    <row r="23" spans="2:11" ht="12.75">
      <c r="B23" s="124" t="s">
        <v>2</v>
      </c>
      <c r="C23" s="125"/>
      <c r="D23" s="176" t="s">
        <v>107</v>
      </c>
      <c r="E23" s="177"/>
      <c r="F23" s="177"/>
      <c r="G23" s="178"/>
      <c r="H23" s="124" t="s">
        <v>3</v>
      </c>
      <c r="I23" s="125"/>
      <c r="J23" s="179">
        <v>101926113</v>
      </c>
      <c r="K23" s="178"/>
    </row>
    <row r="24" spans="2:11" ht="12.75">
      <c r="B24" s="126" t="s">
        <v>532</v>
      </c>
      <c r="C24" s="125"/>
      <c r="D24" s="404">
        <v>1</v>
      </c>
      <c r="E24" s="405"/>
      <c r="F24" s="405"/>
      <c r="G24" s="406"/>
      <c r="H24" s="126" t="s">
        <v>535</v>
      </c>
      <c r="I24" s="125"/>
      <c r="J24" s="179">
        <v>5630</v>
      </c>
      <c r="K24" s="178"/>
    </row>
    <row r="25" spans="2:11" ht="5.25" customHeight="1">
      <c r="B25" s="3"/>
      <c r="C25" s="3"/>
      <c r="D25" s="4"/>
      <c r="E25" s="4"/>
      <c r="F25" s="5"/>
      <c r="G25" s="5"/>
      <c r="H25" s="6"/>
      <c r="I25" s="6"/>
      <c r="J25" s="5"/>
      <c r="K25" s="5"/>
    </row>
    <row r="26" spans="2:11" ht="12.75">
      <c r="B26" s="180" t="s">
        <v>4</v>
      </c>
      <c r="C26" s="180"/>
      <c r="D26" s="180"/>
      <c r="E26" s="180"/>
      <c r="F26" s="180"/>
      <c r="G26" s="180"/>
      <c r="H26" s="180"/>
      <c r="I26" s="180"/>
      <c r="J26" s="180"/>
      <c r="K26" s="180"/>
    </row>
    <row r="27" spans="2:11" ht="4.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ht="12.75">
      <c r="B28" s="181" t="s">
        <v>5</v>
      </c>
      <c r="C28" s="181"/>
      <c r="D28" s="181"/>
      <c r="E28" s="181"/>
      <c r="F28" s="181"/>
      <c r="G28" s="181"/>
      <c r="H28" s="181"/>
      <c r="I28" s="181"/>
      <c r="J28" s="181"/>
      <c r="K28" s="181"/>
    </row>
    <row r="29" spans="2:11" ht="12.75">
      <c r="B29" s="182" t="s">
        <v>6</v>
      </c>
      <c r="C29" s="182"/>
      <c r="D29" s="182"/>
      <c r="E29" s="30" t="s">
        <v>103</v>
      </c>
      <c r="F29" s="30" t="s">
        <v>104</v>
      </c>
      <c r="G29" s="182" t="s">
        <v>7</v>
      </c>
      <c r="H29" s="182"/>
      <c r="I29" s="182"/>
      <c r="J29" s="30" t="s">
        <v>103</v>
      </c>
      <c r="K29" s="30" t="s">
        <v>104</v>
      </c>
    </row>
    <row r="30" spans="2:11" ht="12.75">
      <c r="B30" s="183" t="s">
        <v>8</v>
      </c>
      <c r="C30" s="183"/>
      <c r="D30" s="183"/>
      <c r="E30" s="31">
        <f>SUM(E31:E38)</f>
        <v>2333203</v>
      </c>
      <c r="F30" s="31">
        <f>SUM(F31:F38)</f>
        <v>2257346</v>
      </c>
      <c r="G30" s="183" t="s">
        <v>9</v>
      </c>
      <c r="H30" s="183"/>
      <c r="I30" s="183"/>
      <c r="J30" s="32">
        <f>SUM(J31:J38)</f>
        <v>750422</v>
      </c>
      <c r="K30" s="32">
        <f>SUM(K31:K38)</f>
        <v>507886</v>
      </c>
    </row>
    <row r="31" spans="2:11" ht="12.75">
      <c r="B31" s="140" t="s">
        <v>10</v>
      </c>
      <c r="C31" s="183"/>
      <c r="D31" s="183"/>
      <c r="E31" s="31"/>
      <c r="F31" s="31"/>
      <c r="G31" s="184" t="s">
        <v>74</v>
      </c>
      <c r="H31" s="185"/>
      <c r="I31" s="186"/>
      <c r="J31" s="32">
        <v>366596</v>
      </c>
      <c r="K31" s="32">
        <v>611459</v>
      </c>
    </row>
    <row r="32" spans="2:11" ht="12.75">
      <c r="B32" s="146" t="s">
        <v>11</v>
      </c>
      <c r="C32" s="146"/>
      <c r="D32" s="146"/>
      <c r="E32" s="31">
        <v>27717</v>
      </c>
      <c r="F32" s="31">
        <v>8125</v>
      </c>
      <c r="G32" s="187" t="s">
        <v>12</v>
      </c>
      <c r="H32" s="187"/>
      <c r="I32" s="187"/>
      <c r="J32" s="32"/>
      <c r="K32" s="32"/>
    </row>
    <row r="33" spans="2:11" ht="12.75">
      <c r="B33" s="187" t="s">
        <v>13</v>
      </c>
      <c r="C33" s="187"/>
      <c r="D33" s="187"/>
      <c r="E33" s="31">
        <v>339991</v>
      </c>
      <c r="F33" s="31">
        <v>340030</v>
      </c>
      <c r="G33" s="187" t="s">
        <v>14</v>
      </c>
      <c r="H33" s="187"/>
      <c r="I33" s="187"/>
      <c r="J33" s="32">
        <v>1590</v>
      </c>
      <c r="K33" s="32">
        <v>1573</v>
      </c>
    </row>
    <row r="34" spans="2:11" ht="12.75">
      <c r="B34" s="188" t="s">
        <v>58</v>
      </c>
      <c r="C34" s="187"/>
      <c r="D34" s="187"/>
      <c r="E34" s="192">
        <v>1914439</v>
      </c>
      <c r="F34" s="192">
        <v>1858137</v>
      </c>
      <c r="G34" s="187" t="s">
        <v>15</v>
      </c>
      <c r="H34" s="187"/>
      <c r="I34" s="187"/>
      <c r="J34" s="32">
        <v>1270155</v>
      </c>
      <c r="K34" s="32">
        <v>1152717</v>
      </c>
    </row>
    <row r="35" spans="2:11" ht="24" customHeight="1">
      <c r="B35" s="188"/>
      <c r="C35" s="187"/>
      <c r="D35" s="187"/>
      <c r="E35" s="377"/>
      <c r="F35" s="377"/>
      <c r="G35" s="190" t="s">
        <v>93</v>
      </c>
      <c r="H35" s="185"/>
      <c r="I35" s="186"/>
      <c r="J35" s="32"/>
      <c r="K35" s="32"/>
    </row>
    <row r="36" spans="2:11" ht="22.5" customHeight="1">
      <c r="B36" s="188"/>
      <c r="C36" s="187"/>
      <c r="D36" s="187"/>
      <c r="E36" s="377"/>
      <c r="F36" s="377"/>
      <c r="G36" s="190" t="s">
        <v>97</v>
      </c>
      <c r="H36" s="185"/>
      <c r="I36" s="186"/>
      <c r="J36" s="32"/>
      <c r="K36" s="32"/>
    </row>
    <row r="37" spans="2:11" ht="12.75">
      <c r="B37" s="187"/>
      <c r="C37" s="187"/>
      <c r="D37" s="187"/>
      <c r="E37" s="193"/>
      <c r="F37" s="193"/>
      <c r="G37" s="187" t="s">
        <v>94</v>
      </c>
      <c r="H37" s="187"/>
      <c r="I37" s="187"/>
      <c r="J37" s="32"/>
      <c r="K37" s="32"/>
    </row>
    <row r="38" spans="2:11" ht="12.75">
      <c r="B38" s="140" t="s">
        <v>16</v>
      </c>
      <c r="C38" s="140"/>
      <c r="D38" s="140"/>
      <c r="E38" s="31">
        <v>51056</v>
      </c>
      <c r="F38" s="31">
        <v>51054</v>
      </c>
      <c r="G38" s="187" t="s">
        <v>95</v>
      </c>
      <c r="H38" s="187"/>
      <c r="I38" s="187"/>
      <c r="J38" s="32">
        <v>-887919</v>
      </c>
      <c r="K38" s="32">
        <v>-1257863</v>
      </c>
    </row>
    <row r="39" spans="2:11" ht="12.75">
      <c r="B39" s="183" t="s">
        <v>19</v>
      </c>
      <c r="C39" s="183"/>
      <c r="D39" s="183"/>
      <c r="E39" s="31">
        <f>SUM(E40:E43)</f>
        <v>813724</v>
      </c>
      <c r="F39" s="31">
        <f>SUM(F40:F43)</f>
        <v>999477</v>
      </c>
      <c r="G39" s="187" t="s">
        <v>96</v>
      </c>
      <c r="H39" s="187"/>
      <c r="I39" s="187"/>
      <c r="J39" s="32"/>
      <c r="K39" s="32"/>
    </row>
    <row r="40" spans="2:11" ht="12.75" customHeight="1">
      <c r="B40" s="187" t="s">
        <v>21</v>
      </c>
      <c r="C40" s="187"/>
      <c r="D40" s="187"/>
      <c r="E40" s="31">
        <v>328427</v>
      </c>
      <c r="F40" s="31">
        <v>346251</v>
      </c>
      <c r="G40" s="156" t="s">
        <v>17</v>
      </c>
      <c r="H40" s="191"/>
      <c r="I40" s="191"/>
      <c r="J40" s="192">
        <f>SUM(J42:J44)</f>
        <v>2370250</v>
      </c>
      <c r="K40" s="192">
        <f>SUM(K42:K44)</f>
        <v>2722682</v>
      </c>
    </row>
    <row r="41" spans="2:11" ht="26.25" customHeight="1">
      <c r="B41" s="194" t="s">
        <v>59</v>
      </c>
      <c r="C41" s="195"/>
      <c r="D41" s="195"/>
      <c r="E41" s="31"/>
      <c r="F41" s="31"/>
      <c r="G41" s="191"/>
      <c r="H41" s="191"/>
      <c r="I41" s="191"/>
      <c r="J41" s="193"/>
      <c r="K41" s="193"/>
    </row>
    <row r="42" spans="2:11" ht="12.75">
      <c r="B42" s="187" t="s">
        <v>60</v>
      </c>
      <c r="C42" s="187"/>
      <c r="D42" s="187"/>
      <c r="E42" s="31">
        <v>485297</v>
      </c>
      <c r="F42" s="31">
        <v>653226</v>
      </c>
      <c r="G42" s="140" t="s">
        <v>18</v>
      </c>
      <c r="H42" s="140"/>
      <c r="I42" s="140"/>
      <c r="J42" s="32"/>
      <c r="K42" s="32"/>
    </row>
    <row r="43" spans="2:11" ht="12.75">
      <c r="B43" s="140" t="s">
        <v>23</v>
      </c>
      <c r="C43" s="140"/>
      <c r="D43" s="140"/>
      <c r="E43" s="31"/>
      <c r="F43" s="31"/>
      <c r="G43" s="140" t="s">
        <v>20</v>
      </c>
      <c r="H43" s="140"/>
      <c r="I43" s="140"/>
      <c r="J43" s="32">
        <v>384545</v>
      </c>
      <c r="K43" s="32">
        <v>194425</v>
      </c>
    </row>
    <row r="44" spans="2:11" ht="12.75">
      <c r="B44" s="183" t="s">
        <v>24</v>
      </c>
      <c r="C44" s="183"/>
      <c r="D44" s="183"/>
      <c r="E44" s="31">
        <f>+E30+E39</f>
        <v>3146927</v>
      </c>
      <c r="F44" s="31">
        <f>+F30+F39</f>
        <v>3256823</v>
      </c>
      <c r="G44" s="187" t="s">
        <v>22</v>
      </c>
      <c r="H44" s="187"/>
      <c r="I44" s="187"/>
      <c r="J44" s="32">
        <v>1985705</v>
      </c>
      <c r="K44" s="32">
        <v>2528257</v>
      </c>
    </row>
    <row r="45" spans="2:11" ht="12.75">
      <c r="B45" s="183" t="s">
        <v>61</v>
      </c>
      <c r="C45" s="183"/>
      <c r="D45" s="183"/>
      <c r="E45" s="31"/>
      <c r="F45" s="31"/>
      <c r="G45" s="187" t="s">
        <v>25</v>
      </c>
      <c r="H45" s="187"/>
      <c r="I45" s="187"/>
      <c r="J45" s="32">
        <v>26255</v>
      </c>
      <c r="K45" s="32">
        <v>26255</v>
      </c>
    </row>
    <row r="46" spans="2:11" ht="12.75">
      <c r="B46" s="142" t="s">
        <v>27</v>
      </c>
      <c r="C46" s="142"/>
      <c r="D46" s="142"/>
      <c r="E46" s="31">
        <v>3146927</v>
      </c>
      <c r="F46" s="31">
        <v>3256823</v>
      </c>
      <c r="G46" s="60" t="s">
        <v>26</v>
      </c>
      <c r="H46" s="61"/>
      <c r="I46" s="62"/>
      <c r="J46" s="59">
        <f>+J30+J40+J45</f>
        <v>3146927</v>
      </c>
      <c r="K46" s="59">
        <f>+K30+K40+K45</f>
        <v>3256823</v>
      </c>
    </row>
    <row r="47" spans="2:11" ht="12.75">
      <c r="B47" s="142" t="s">
        <v>28</v>
      </c>
      <c r="C47" s="142"/>
      <c r="D47" s="142"/>
      <c r="E47" s="31">
        <v>7529</v>
      </c>
      <c r="F47" s="31">
        <v>7529</v>
      </c>
      <c r="G47" s="199" t="s">
        <v>29</v>
      </c>
      <c r="H47" s="200"/>
      <c r="I47" s="200"/>
      <c r="J47" s="31">
        <v>7529</v>
      </c>
      <c r="K47" s="31">
        <v>7529</v>
      </c>
    </row>
    <row r="48" spans="2:11" ht="7.5" customHeight="1">
      <c r="B48" s="201" t="s">
        <v>62</v>
      </c>
      <c r="C48" s="202"/>
      <c r="D48" s="202"/>
      <c r="E48" s="202"/>
      <c r="F48" s="202"/>
      <c r="G48" s="202"/>
      <c r="H48" s="202"/>
      <c r="I48" s="202"/>
      <c r="J48" s="202"/>
      <c r="K48" s="202"/>
    </row>
    <row r="49" spans="2:11" ht="12.75">
      <c r="B49" s="203"/>
      <c r="C49" s="203"/>
      <c r="D49" s="203"/>
      <c r="E49" s="203"/>
      <c r="F49" s="203"/>
      <c r="G49" s="208" t="s">
        <v>31</v>
      </c>
      <c r="H49" s="183"/>
      <c r="I49" s="183"/>
      <c r="J49" s="205" t="s">
        <v>103</v>
      </c>
      <c r="K49" s="205" t="s">
        <v>104</v>
      </c>
    </row>
    <row r="50" spans="2:11" ht="12.75">
      <c r="B50" s="204" t="s">
        <v>57</v>
      </c>
      <c r="C50" s="204"/>
      <c r="D50" s="204"/>
      <c r="E50" s="205" t="s">
        <v>103</v>
      </c>
      <c r="F50" s="205" t="s">
        <v>104</v>
      </c>
      <c r="G50" s="183"/>
      <c r="H50" s="183"/>
      <c r="I50" s="183"/>
      <c r="J50" s="207"/>
      <c r="K50" s="207"/>
    </row>
    <row r="51" spans="2:11" ht="12.75">
      <c r="B51" s="204"/>
      <c r="C51" s="204"/>
      <c r="D51" s="204"/>
      <c r="E51" s="206"/>
      <c r="F51" s="206"/>
      <c r="G51" s="187" t="s">
        <v>32</v>
      </c>
      <c r="H51" s="187"/>
      <c r="I51" s="187"/>
      <c r="J51" s="31">
        <v>994532</v>
      </c>
      <c r="K51" s="31">
        <v>781519</v>
      </c>
    </row>
    <row r="52" spans="2:11" ht="12.75">
      <c r="B52" s="204"/>
      <c r="C52" s="204"/>
      <c r="D52" s="204"/>
      <c r="E52" s="207"/>
      <c r="F52" s="207"/>
      <c r="G52" s="187" t="s">
        <v>36</v>
      </c>
      <c r="H52" s="187"/>
      <c r="I52" s="187"/>
      <c r="J52" s="31">
        <v>1175597</v>
      </c>
      <c r="K52" s="31">
        <v>1191088</v>
      </c>
    </row>
    <row r="53" spans="2:11" ht="12.75">
      <c r="B53" s="187" t="s">
        <v>33</v>
      </c>
      <c r="C53" s="187"/>
      <c r="D53" s="187"/>
      <c r="E53" s="31">
        <v>1918808</v>
      </c>
      <c r="F53" s="31">
        <v>1063319</v>
      </c>
      <c r="G53" s="187" t="s">
        <v>63</v>
      </c>
      <c r="H53" s="187"/>
      <c r="I53" s="187"/>
      <c r="J53" s="31">
        <f>+J51-J52</f>
        <v>-181065</v>
      </c>
      <c r="K53" s="31">
        <f>+K51-K52</f>
        <v>-409569</v>
      </c>
    </row>
    <row r="54" spans="2:11" ht="12.75">
      <c r="B54" s="187" t="s">
        <v>34</v>
      </c>
      <c r="C54" s="187"/>
      <c r="D54" s="187"/>
      <c r="E54" s="31">
        <v>1938523</v>
      </c>
      <c r="F54" s="31">
        <v>1328557</v>
      </c>
      <c r="G54" s="187" t="s">
        <v>40</v>
      </c>
      <c r="H54" s="187"/>
      <c r="I54" s="187"/>
      <c r="J54" s="31">
        <v>36076</v>
      </c>
      <c r="K54" s="31">
        <v>13992</v>
      </c>
    </row>
    <row r="55" spans="2:11" ht="12.75">
      <c r="B55" s="209" t="s">
        <v>35</v>
      </c>
      <c r="C55" s="209"/>
      <c r="D55" s="209"/>
      <c r="E55" s="31">
        <f>+E53-E54</f>
        <v>-19715</v>
      </c>
      <c r="F55" s="31">
        <f>+F53-F54</f>
        <v>-265238</v>
      </c>
      <c r="G55" s="187" t="s">
        <v>42</v>
      </c>
      <c r="H55" s="187"/>
      <c r="I55" s="187"/>
      <c r="J55" s="31">
        <v>55269</v>
      </c>
      <c r="K55" s="31">
        <v>92026</v>
      </c>
    </row>
    <row r="56" spans="2:11" ht="12.75">
      <c r="B56" s="208" t="s">
        <v>64</v>
      </c>
      <c r="C56" s="208"/>
      <c r="D56" s="208"/>
      <c r="E56" s="210"/>
      <c r="F56" s="210"/>
      <c r="G56" s="158" t="s">
        <v>43</v>
      </c>
      <c r="H56" s="158"/>
      <c r="I56" s="158"/>
      <c r="J56" s="31">
        <v>217780</v>
      </c>
      <c r="K56" s="31">
        <v>28473</v>
      </c>
    </row>
    <row r="57" spans="2:13" ht="12.75">
      <c r="B57" s="208"/>
      <c r="C57" s="208"/>
      <c r="D57" s="208"/>
      <c r="E57" s="210"/>
      <c r="F57" s="210"/>
      <c r="G57" s="158" t="s">
        <v>45</v>
      </c>
      <c r="H57" s="208"/>
      <c r="I57" s="208"/>
      <c r="J57" s="31">
        <v>55729</v>
      </c>
      <c r="K57" s="31">
        <v>11462</v>
      </c>
      <c r="M57" s="37"/>
    </row>
    <row r="58" spans="2:11" ht="21.75" customHeight="1">
      <c r="B58" s="188" t="s">
        <v>37</v>
      </c>
      <c r="C58" s="188"/>
      <c r="D58" s="188"/>
      <c r="E58" s="31">
        <v>1888</v>
      </c>
      <c r="F58" s="31">
        <v>53783</v>
      </c>
      <c r="G58" s="188" t="s">
        <v>71</v>
      </c>
      <c r="H58" s="187"/>
      <c r="I58" s="187"/>
      <c r="J58" s="31">
        <f>+J53+J54-J55+J56-J57</f>
        <v>-38207</v>
      </c>
      <c r="K58" s="31">
        <f>+K53+K54-K55+K56-K57</f>
        <v>-470592</v>
      </c>
    </row>
    <row r="59" spans="2:11" ht="23.25" customHeight="1">
      <c r="B59" s="188" t="s">
        <v>38</v>
      </c>
      <c r="C59" s="188"/>
      <c r="D59" s="188"/>
      <c r="E59" s="31">
        <v>5002</v>
      </c>
      <c r="F59" s="31">
        <v>8910</v>
      </c>
      <c r="G59" s="190" t="s">
        <v>65</v>
      </c>
      <c r="H59" s="211"/>
      <c r="I59" s="212"/>
      <c r="J59" s="31">
        <v>21358</v>
      </c>
      <c r="K59" s="31">
        <v>782</v>
      </c>
    </row>
    <row r="60" spans="2:11" ht="23.25" customHeight="1">
      <c r="B60" s="187" t="s">
        <v>35</v>
      </c>
      <c r="C60" s="187"/>
      <c r="D60" s="187"/>
      <c r="E60" s="31">
        <f>+E58-E59</f>
        <v>-3114</v>
      </c>
      <c r="F60" s="31">
        <f>+F58-F59</f>
        <v>44873</v>
      </c>
      <c r="G60" s="213" t="s">
        <v>49</v>
      </c>
      <c r="H60" s="214"/>
      <c r="I60" s="215"/>
      <c r="J60" s="33">
        <f>+J58+J59</f>
        <v>-16849</v>
      </c>
      <c r="K60" s="33">
        <f>+K58+K59</f>
        <v>-469810</v>
      </c>
    </row>
    <row r="61" spans="2:11" ht="12.75">
      <c r="B61" s="213" t="s">
        <v>66</v>
      </c>
      <c r="C61" s="214"/>
      <c r="D61" s="215"/>
      <c r="E61" s="33"/>
      <c r="F61" s="33"/>
      <c r="G61" s="142" t="s">
        <v>51</v>
      </c>
      <c r="H61" s="142"/>
      <c r="I61" s="142"/>
      <c r="J61" s="31"/>
      <c r="K61" s="31"/>
    </row>
    <row r="62" spans="2:11" ht="20.25" customHeight="1">
      <c r="B62" s="188" t="s">
        <v>39</v>
      </c>
      <c r="C62" s="188"/>
      <c r="D62" s="188"/>
      <c r="E62" s="31">
        <v>28290</v>
      </c>
      <c r="F62" s="31">
        <v>437133</v>
      </c>
      <c r="G62" s="216" t="s">
        <v>67</v>
      </c>
      <c r="H62" s="217"/>
      <c r="I62" s="217"/>
      <c r="J62" s="31"/>
      <c r="K62" s="31"/>
    </row>
    <row r="63" spans="2:11" ht="12.75">
      <c r="B63" s="188" t="s">
        <v>41</v>
      </c>
      <c r="C63" s="188"/>
      <c r="D63" s="188"/>
      <c r="E63" s="31">
        <v>848</v>
      </c>
      <c r="F63" s="31">
        <v>216285</v>
      </c>
      <c r="G63" s="217" t="s">
        <v>68</v>
      </c>
      <c r="H63" s="217"/>
      <c r="I63" s="217"/>
      <c r="J63" s="31">
        <v>-16854</v>
      </c>
      <c r="K63" s="31">
        <v>-469862</v>
      </c>
    </row>
    <row r="64" spans="2:11" ht="24" customHeight="1">
      <c r="B64" s="187" t="s">
        <v>35</v>
      </c>
      <c r="C64" s="187"/>
      <c r="D64" s="187"/>
      <c r="E64" s="31">
        <f>+E62-E63</f>
        <v>27442</v>
      </c>
      <c r="F64" s="31">
        <f>+F62-F63</f>
        <v>220848</v>
      </c>
      <c r="G64" s="216" t="s">
        <v>72</v>
      </c>
      <c r="H64" s="217"/>
      <c r="I64" s="217"/>
      <c r="J64" s="31"/>
      <c r="K64" s="31"/>
    </row>
    <row r="65" spans="2:11" ht="21" customHeight="1">
      <c r="B65" s="196" t="s">
        <v>44</v>
      </c>
      <c r="C65" s="196"/>
      <c r="D65" s="196"/>
      <c r="E65" s="31">
        <f>+E53+E58+E62</f>
        <v>1948986</v>
      </c>
      <c r="F65" s="31">
        <f>+F53+F58+F62</f>
        <v>1554235</v>
      </c>
      <c r="G65" s="156" t="s">
        <v>69</v>
      </c>
      <c r="H65" s="142"/>
      <c r="I65" s="142"/>
      <c r="J65" s="31"/>
      <c r="K65" s="31"/>
    </row>
    <row r="66" spans="2:11" ht="12.75">
      <c r="B66" s="196" t="s">
        <v>46</v>
      </c>
      <c r="C66" s="196"/>
      <c r="D66" s="196"/>
      <c r="E66" s="31">
        <f>+E54+E59+E63</f>
        <v>1944373</v>
      </c>
      <c r="F66" s="31">
        <f>+F54+F59+F63</f>
        <v>1553752</v>
      </c>
      <c r="G66" s="142" t="s">
        <v>70</v>
      </c>
      <c r="H66" s="142"/>
      <c r="I66" s="142"/>
      <c r="J66" s="31"/>
      <c r="K66" s="31"/>
    </row>
    <row r="67" spans="2:11" ht="12.75">
      <c r="B67" s="183" t="s">
        <v>47</v>
      </c>
      <c r="C67" s="183"/>
      <c r="D67" s="183"/>
      <c r="E67" s="31">
        <f>+E65-E66</f>
        <v>4613</v>
      </c>
      <c r="F67" s="31">
        <f>+F65-F66</f>
        <v>483</v>
      </c>
      <c r="G67" s="142" t="s">
        <v>53</v>
      </c>
      <c r="H67" s="142"/>
      <c r="I67" s="142"/>
      <c r="J67" s="31"/>
      <c r="K67" s="31"/>
    </row>
    <row r="68" spans="2:11" ht="24.75" customHeight="1">
      <c r="B68" s="208" t="s">
        <v>48</v>
      </c>
      <c r="C68" s="208"/>
      <c r="D68" s="208"/>
      <c r="E68" s="210">
        <v>1008</v>
      </c>
      <c r="F68" s="210">
        <v>233</v>
      </c>
      <c r="G68" s="156" t="s">
        <v>54</v>
      </c>
      <c r="H68" s="142"/>
      <c r="I68" s="142"/>
      <c r="J68" s="31"/>
      <c r="K68" s="31"/>
    </row>
    <row r="69" spans="2:11" ht="6" customHeight="1">
      <c r="B69" s="208"/>
      <c r="C69" s="208"/>
      <c r="D69" s="208"/>
      <c r="E69" s="210"/>
      <c r="F69" s="210"/>
      <c r="G69" s="218"/>
      <c r="H69" s="219"/>
      <c r="I69" s="219"/>
      <c r="J69" s="10"/>
      <c r="K69" s="10"/>
    </row>
    <row r="70" spans="2:6" ht="12.75">
      <c r="B70" s="208" t="s">
        <v>50</v>
      </c>
      <c r="C70" s="208"/>
      <c r="D70" s="208"/>
      <c r="E70" s="210">
        <f>29338-34726</f>
        <v>-5388</v>
      </c>
      <c r="F70" s="210">
        <v>0</v>
      </c>
    </row>
    <row r="71" spans="2:7" ht="9.75" customHeight="1">
      <c r="B71" s="208"/>
      <c r="C71" s="208"/>
      <c r="D71" s="208"/>
      <c r="E71" s="210"/>
      <c r="F71" s="210"/>
      <c r="G71" s="37"/>
    </row>
    <row r="72" spans="2:6" ht="12.75">
      <c r="B72" s="208" t="s">
        <v>52</v>
      </c>
      <c r="C72" s="208"/>
      <c r="D72" s="208"/>
      <c r="E72" s="197">
        <f>+E67+E68+E70</f>
        <v>233</v>
      </c>
      <c r="F72" s="197">
        <f>+F67+F68+F70</f>
        <v>716</v>
      </c>
    </row>
    <row r="73" spans="2:6" ht="10.5" customHeight="1">
      <c r="B73" s="208"/>
      <c r="C73" s="208"/>
      <c r="D73" s="208"/>
      <c r="E73" s="198"/>
      <c r="F73" s="198"/>
    </row>
    <row r="74" spans="7:11" ht="7.5" customHeight="1">
      <c r="G74" s="44"/>
      <c r="H74" s="44"/>
      <c r="I74" s="44"/>
      <c r="J74" s="44"/>
      <c r="K74" s="44"/>
    </row>
    <row r="75" spans="1:11" ht="7.5" customHeight="1">
      <c r="A75" s="28"/>
      <c r="B75" s="374" t="s">
        <v>55</v>
      </c>
      <c r="C75" s="374"/>
      <c r="D75" s="374"/>
      <c r="E75" s="374"/>
      <c r="F75" s="374"/>
      <c r="G75" s="374"/>
      <c r="H75" s="374"/>
      <c r="I75" s="374"/>
      <c r="J75" s="374"/>
      <c r="K75" s="374"/>
    </row>
    <row r="76" spans="2:11" ht="9" customHeight="1">
      <c r="B76" s="21"/>
      <c r="C76" s="22"/>
      <c r="D76" s="222">
        <v>2009</v>
      </c>
      <c r="E76" s="223"/>
      <c r="F76" s="223"/>
      <c r="G76" s="224"/>
      <c r="H76" s="222">
        <v>2010</v>
      </c>
      <c r="I76" s="223"/>
      <c r="J76" s="223"/>
      <c r="K76" s="224"/>
    </row>
    <row r="77" spans="2:11" ht="19.5">
      <c r="B77" s="25"/>
      <c r="C77" s="26"/>
      <c r="D77" s="14" t="s">
        <v>75</v>
      </c>
      <c r="E77" s="14" t="s">
        <v>76</v>
      </c>
      <c r="F77" s="14" t="s">
        <v>77</v>
      </c>
      <c r="G77" s="14" t="s">
        <v>78</v>
      </c>
      <c r="H77" s="14" t="s">
        <v>75</v>
      </c>
      <c r="I77" s="14" t="s">
        <v>76</v>
      </c>
      <c r="J77" s="14" t="s">
        <v>77</v>
      </c>
      <c r="K77" s="14" t="s">
        <v>78</v>
      </c>
    </row>
    <row r="78" spans="2:12" ht="12.75">
      <c r="B78" s="378" t="s">
        <v>79</v>
      </c>
      <c r="C78" s="379"/>
      <c r="D78" s="35">
        <v>352707</v>
      </c>
      <c r="E78" s="36">
        <v>0</v>
      </c>
      <c r="F78" s="36">
        <v>0</v>
      </c>
      <c r="G78" s="35">
        <f aca="true" t="shared" si="0" ref="G78:G88">+D78+E78-F78</f>
        <v>352707</v>
      </c>
      <c r="H78" s="35">
        <v>352707</v>
      </c>
      <c r="I78" s="36">
        <v>244633</v>
      </c>
      <c r="J78" s="36">
        <v>0</v>
      </c>
      <c r="K78" s="41">
        <f aca="true" t="shared" si="1" ref="K78:K88">+H78+I78-J78</f>
        <v>597340</v>
      </c>
      <c r="L78" s="42"/>
    </row>
    <row r="79" spans="2:11" ht="12.75">
      <c r="B79" s="378" t="s">
        <v>80</v>
      </c>
      <c r="C79" s="379"/>
      <c r="D79" s="35">
        <v>9528</v>
      </c>
      <c r="E79" s="36">
        <v>4361</v>
      </c>
      <c r="F79" s="36">
        <v>0</v>
      </c>
      <c r="G79" s="35">
        <f t="shared" si="0"/>
        <v>13889</v>
      </c>
      <c r="H79" s="35">
        <v>13889</v>
      </c>
      <c r="I79" s="36">
        <v>230</v>
      </c>
      <c r="J79" s="36"/>
      <c r="K79" s="41">
        <f t="shared" si="1"/>
        <v>14119</v>
      </c>
    </row>
    <row r="80" spans="2:11" ht="10.5" customHeight="1">
      <c r="B80" s="378" t="s">
        <v>81</v>
      </c>
      <c r="C80" s="379"/>
      <c r="D80" s="35">
        <v>0</v>
      </c>
      <c r="E80" s="36">
        <v>0</v>
      </c>
      <c r="F80" s="36">
        <v>0</v>
      </c>
      <c r="G80" s="35">
        <f t="shared" si="0"/>
        <v>0</v>
      </c>
      <c r="H80" s="35">
        <v>0</v>
      </c>
      <c r="I80" s="36">
        <v>0</v>
      </c>
      <c r="J80" s="36">
        <v>0</v>
      </c>
      <c r="K80" s="41">
        <f t="shared" si="1"/>
        <v>0</v>
      </c>
    </row>
    <row r="81" spans="2:11" ht="11.25" customHeight="1">
      <c r="B81" s="378" t="s">
        <v>82</v>
      </c>
      <c r="C81" s="379"/>
      <c r="D81" s="35">
        <v>0</v>
      </c>
      <c r="E81" s="36">
        <v>17</v>
      </c>
      <c r="F81" s="36">
        <v>0</v>
      </c>
      <c r="G81" s="35">
        <f t="shared" si="0"/>
        <v>17</v>
      </c>
      <c r="H81" s="35">
        <v>17</v>
      </c>
      <c r="I81" s="36">
        <v>0</v>
      </c>
      <c r="J81" s="36">
        <v>17</v>
      </c>
      <c r="K81" s="41">
        <f t="shared" si="1"/>
        <v>0</v>
      </c>
    </row>
    <row r="82" spans="2:11" ht="12.75">
      <c r="B82" s="378" t="s">
        <v>83</v>
      </c>
      <c r="C82" s="379"/>
      <c r="D82" s="35">
        <v>1573</v>
      </c>
      <c r="E82" s="36">
        <v>0</v>
      </c>
      <c r="F82" s="36">
        <v>0</v>
      </c>
      <c r="G82" s="35">
        <f t="shared" si="0"/>
        <v>1573</v>
      </c>
      <c r="H82" s="35">
        <v>1573</v>
      </c>
      <c r="I82" s="36">
        <v>0</v>
      </c>
      <c r="J82" s="36">
        <v>0</v>
      </c>
      <c r="K82" s="41">
        <f t="shared" si="1"/>
        <v>1573</v>
      </c>
    </row>
    <row r="83" spans="2:11" ht="12.75">
      <c r="B83" s="378" t="s">
        <v>537</v>
      </c>
      <c r="C83" s="379"/>
      <c r="D83" s="35">
        <v>171566</v>
      </c>
      <c r="E83" s="36">
        <v>1143493</v>
      </c>
      <c r="F83" s="36">
        <v>44904</v>
      </c>
      <c r="G83" s="35">
        <f t="shared" si="0"/>
        <v>1270155</v>
      </c>
      <c r="H83" s="35">
        <v>1270155</v>
      </c>
      <c r="I83" s="36">
        <v>0</v>
      </c>
      <c r="J83" s="36">
        <v>117438</v>
      </c>
      <c r="K83" s="41">
        <f t="shared" si="1"/>
        <v>1152717</v>
      </c>
    </row>
    <row r="84" spans="2:11" ht="18.75" customHeight="1">
      <c r="B84" s="378" t="s">
        <v>99</v>
      </c>
      <c r="C84" s="379"/>
      <c r="D84" s="35">
        <v>0</v>
      </c>
      <c r="E84" s="36">
        <v>0</v>
      </c>
      <c r="F84" s="36">
        <v>0</v>
      </c>
      <c r="G84" s="35">
        <f t="shared" si="0"/>
        <v>0</v>
      </c>
      <c r="H84" s="35">
        <v>0</v>
      </c>
      <c r="I84" s="36">
        <v>0</v>
      </c>
      <c r="J84" s="36">
        <v>0</v>
      </c>
      <c r="K84" s="41">
        <f t="shared" si="1"/>
        <v>0</v>
      </c>
    </row>
    <row r="85" spans="2:11" ht="18.75" customHeight="1">
      <c r="B85" s="378" t="s">
        <v>98</v>
      </c>
      <c r="C85" s="379"/>
      <c r="D85" s="35">
        <v>0</v>
      </c>
      <c r="E85" s="36">
        <v>0</v>
      </c>
      <c r="F85" s="36">
        <v>0</v>
      </c>
      <c r="G85" s="35">
        <f t="shared" si="0"/>
        <v>0</v>
      </c>
      <c r="H85" s="35">
        <v>0</v>
      </c>
      <c r="I85" s="36">
        <v>0</v>
      </c>
      <c r="J85" s="36">
        <v>0</v>
      </c>
      <c r="K85" s="41">
        <f t="shared" si="1"/>
        <v>0</v>
      </c>
    </row>
    <row r="86" spans="2:11" ht="12.75">
      <c r="B86" s="378" t="s">
        <v>85</v>
      </c>
      <c r="C86" s="379"/>
      <c r="D86" s="35">
        <v>0</v>
      </c>
      <c r="E86" s="36">
        <v>0</v>
      </c>
      <c r="F86" s="36">
        <v>0</v>
      </c>
      <c r="G86" s="35">
        <f t="shared" si="0"/>
        <v>0</v>
      </c>
      <c r="H86" s="35">
        <v>0</v>
      </c>
      <c r="I86" s="36">
        <v>0</v>
      </c>
      <c r="J86" s="36">
        <v>0</v>
      </c>
      <c r="K86" s="41">
        <f t="shared" si="1"/>
        <v>0</v>
      </c>
    </row>
    <row r="87" spans="2:11" ht="12.75">
      <c r="B87" s="378" t="s">
        <v>86</v>
      </c>
      <c r="C87" s="379"/>
      <c r="D87" s="35">
        <v>535060</v>
      </c>
      <c r="E87" s="36">
        <v>352859</v>
      </c>
      <c r="F87" s="36">
        <v>0</v>
      </c>
      <c r="G87" s="35">
        <f t="shared" si="0"/>
        <v>887919</v>
      </c>
      <c r="H87" s="35">
        <v>887919</v>
      </c>
      <c r="I87" s="36">
        <v>369944</v>
      </c>
      <c r="J87" s="36">
        <v>0</v>
      </c>
      <c r="K87" s="41">
        <f t="shared" si="1"/>
        <v>1257863</v>
      </c>
    </row>
    <row r="88" spans="2:11" ht="12.75">
      <c r="B88" s="378" t="s">
        <v>87</v>
      </c>
      <c r="C88" s="379"/>
      <c r="D88" s="35">
        <v>314</v>
      </c>
      <c r="E88" s="36">
        <v>0</v>
      </c>
      <c r="F88" s="36">
        <v>314</v>
      </c>
      <c r="G88" s="35">
        <f t="shared" si="0"/>
        <v>0</v>
      </c>
      <c r="H88" s="35">
        <v>0</v>
      </c>
      <c r="I88" s="36">
        <v>0</v>
      </c>
      <c r="J88" s="36">
        <v>0</v>
      </c>
      <c r="K88" s="34">
        <f t="shared" si="1"/>
        <v>0</v>
      </c>
    </row>
    <row r="89" spans="2:11" ht="12.75">
      <c r="B89" s="378" t="s">
        <v>88</v>
      </c>
      <c r="C89" s="379"/>
      <c r="D89" s="127">
        <f>+D78+D79+D80+D81+D82+D83+D84-D85+D86-D87-D88</f>
        <v>0</v>
      </c>
      <c r="E89" s="35"/>
      <c r="F89" s="127"/>
      <c r="G89" s="127">
        <f>+G78+G79+G80+G81+G82+G83+G84-G85+G86-G87-G88</f>
        <v>750422</v>
      </c>
      <c r="H89" s="127">
        <f>+H78+H79+H80+H81+H82+H83+H84-H85+H86-H87-H88</f>
        <v>750422</v>
      </c>
      <c r="I89" s="35"/>
      <c r="J89" s="35"/>
      <c r="K89" s="127">
        <f>+K78+K79+K80+K81+K82+K83+K84-K85+K86-K87-K88</f>
        <v>507886</v>
      </c>
    </row>
    <row r="90" spans="2:11" ht="12.75">
      <c r="B90" s="378" t="s">
        <v>92</v>
      </c>
      <c r="C90" s="379"/>
      <c r="D90" s="35">
        <v>317051</v>
      </c>
      <c r="E90" s="36">
        <v>0</v>
      </c>
      <c r="F90" s="36">
        <v>317051</v>
      </c>
      <c r="G90" s="35">
        <f>+D90+E90-F90</f>
        <v>0</v>
      </c>
      <c r="H90" s="35">
        <v>0</v>
      </c>
      <c r="I90" s="36">
        <v>0</v>
      </c>
      <c r="J90" s="36">
        <v>0</v>
      </c>
      <c r="K90" s="34">
        <f>+H90+I90-J90</f>
        <v>0</v>
      </c>
    </row>
    <row r="91" spans="1:12" ht="5.25" customHeight="1">
      <c r="A91" s="27"/>
      <c r="B91" s="29"/>
      <c r="C91" s="109"/>
      <c r="D91" s="8"/>
      <c r="E91" s="134"/>
      <c r="F91" s="134"/>
      <c r="G91" s="130"/>
      <c r="I91" s="8"/>
      <c r="J91" s="8"/>
      <c r="K91" s="8"/>
      <c r="L91" s="37"/>
    </row>
    <row r="92" spans="2:11" ht="27" customHeight="1">
      <c r="B92" s="397" t="s">
        <v>480</v>
      </c>
      <c r="C92" s="398"/>
      <c r="D92" s="398"/>
      <c r="E92" s="398"/>
      <c r="F92" s="398"/>
      <c r="G92" s="398"/>
      <c r="H92" s="398"/>
      <c r="I92" s="398"/>
      <c r="J92" s="398"/>
      <c r="K92" s="398"/>
    </row>
    <row r="93" spans="2:11" ht="39" customHeight="1">
      <c r="B93" s="231" t="s">
        <v>90</v>
      </c>
      <c r="C93" s="232"/>
      <c r="D93" s="232"/>
      <c r="E93" s="232"/>
      <c r="F93" s="232"/>
      <c r="G93" s="232"/>
      <c r="H93" s="232"/>
      <c r="I93" s="232"/>
      <c r="J93" s="232"/>
      <c r="K93" s="232"/>
    </row>
    <row r="94" spans="2:11" ht="12.75">
      <c r="B94" s="399" t="s">
        <v>540</v>
      </c>
      <c r="C94" s="400"/>
      <c r="D94" s="400"/>
      <c r="E94" s="400"/>
      <c r="F94" s="400"/>
      <c r="G94" s="400"/>
      <c r="H94" s="400"/>
      <c r="I94" s="400"/>
      <c r="J94" s="400"/>
      <c r="K94" s="400"/>
    </row>
    <row r="95" spans="2:11" ht="12.75">
      <c r="B95" s="400"/>
      <c r="C95" s="400"/>
      <c r="D95" s="400"/>
      <c r="E95" s="400"/>
      <c r="F95" s="400"/>
      <c r="G95" s="400"/>
      <c r="H95" s="400"/>
      <c r="I95" s="400"/>
      <c r="J95" s="400"/>
      <c r="K95" s="400"/>
    </row>
    <row r="96" spans="2:11" ht="12.75">
      <c r="B96" s="400"/>
      <c r="C96" s="400"/>
      <c r="D96" s="400"/>
      <c r="E96" s="400"/>
      <c r="F96" s="400"/>
      <c r="G96" s="400"/>
      <c r="H96" s="400"/>
      <c r="I96" s="400"/>
      <c r="J96" s="400"/>
      <c r="K96" s="400"/>
    </row>
    <row r="97" spans="2:11" ht="8.25" customHeight="1">
      <c r="B97" s="400"/>
      <c r="C97" s="400"/>
      <c r="D97" s="400"/>
      <c r="E97" s="400"/>
      <c r="F97" s="400"/>
      <c r="G97" s="400"/>
      <c r="H97" s="400"/>
      <c r="I97" s="400"/>
      <c r="J97" s="400"/>
      <c r="K97" s="400"/>
    </row>
    <row r="98" spans="2:11" ht="14.25" customHeight="1">
      <c r="B98" s="401" t="s">
        <v>541</v>
      </c>
      <c r="C98" s="402"/>
      <c r="D98" s="402"/>
      <c r="E98" s="402"/>
      <c r="F98" s="402"/>
      <c r="G98" s="402"/>
      <c r="H98" s="402"/>
      <c r="I98" s="402"/>
      <c r="J98" s="402"/>
      <c r="K98" s="402"/>
    </row>
    <row r="99" spans="2:11" ht="12.75">
      <c r="B99" s="375" t="s">
        <v>481</v>
      </c>
      <c r="C99" s="376"/>
      <c r="D99" s="376"/>
      <c r="E99" s="376"/>
      <c r="F99" s="376"/>
      <c r="G99" s="376"/>
      <c r="H99" s="376"/>
      <c r="I99" s="376"/>
      <c r="J99" s="376"/>
      <c r="K99" s="376"/>
    </row>
    <row r="100" spans="2:11" ht="12.75" hidden="1">
      <c r="B100" s="220" t="s">
        <v>111</v>
      </c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ht="12.75" hidden="1"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</row>
    <row r="102" spans="2:11" ht="62.25" customHeight="1" hidden="1"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</row>
    <row r="103" spans="2:11" ht="12.75">
      <c r="B103" s="39"/>
      <c r="C103" s="39"/>
      <c r="D103" s="39"/>
      <c r="E103" s="39"/>
      <c r="F103" s="40"/>
      <c r="G103" s="39"/>
      <c r="H103" s="138" t="s">
        <v>56</v>
      </c>
      <c r="I103" s="227"/>
      <c r="J103" s="227"/>
      <c r="K103" s="227"/>
    </row>
    <row r="104" spans="2:11" ht="15.75" customHeight="1">
      <c r="B104" s="39"/>
      <c r="C104" s="39"/>
      <c r="D104" s="39"/>
      <c r="E104" s="39"/>
      <c r="F104" s="40"/>
      <c r="G104" s="39"/>
      <c r="H104" s="45"/>
      <c r="I104" s="133"/>
      <c r="J104" s="133"/>
      <c r="K104" s="112"/>
    </row>
    <row r="105" spans="2:11" ht="12.75">
      <c r="B105" s="39"/>
      <c r="C105" s="39"/>
      <c r="D105" s="39"/>
      <c r="E105" s="39"/>
      <c r="F105" s="40"/>
      <c r="G105" s="39"/>
      <c r="I105" s="132" t="s">
        <v>538</v>
      </c>
      <c r="J105" s="131"/>
      <c r="K105" s="131"/>
    </row>
    <row r="106" spans="2:11" ht="9" customHeight="1">
      <c r="B106" s="39"/>
      <c r="C106" s="39"/>
      <c r="D106" s="39"/>
      <c r="E106" s="39"/>
      <c r="F106" s="40"/>
      <c r="G106" s="39"/>
      <c r="H106" s="1"/>
      <c r="I106" s="1"/>
      <c r="J106" s="1"/>
      <c r="K106" s="1"/>
    </row>
    <row r="107" spans="2:11" ht="12.75" hidden="1">
      <c r="B107" s="373" t="s">
        <v>91</v>
      </c>
      <c r="C107" s="373"/>
      <c r="D107" s="373"/>
      <c r="E107" s="373"/>
      <c r="F107" s="373"/>
      <c r="G107" s="373"/>
      <c r="H107" s="373"/>
      <c r="I107" s="373"/>
      <c r="J107" s="373"/>
      <c r="K107" s="373"/>
    </row>
    <row r="108" spans="2:11" ht="12.75" hidden="1"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</row>
    <row r="109" spans="2:11" ht="24" customHeight="1" hidden="1"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</row>
    <row r="110" spans="2:11" ht="65.25" customHeight="1" hidden="1">
      <c r="B110" s="373"/>
      <c r="C110" s="373"/>
      <c r="D110" s="373"/>
      <c r="E110" s="373"/>
      <c r="F110" s="373"/>
      <c r="G110" s="373"/>
      <c r="H110" s="373"/>
      <c r="I110" s="373"/>
      <c r="J110" s="373"/>
      <c r="K110" s="373"/>
    </row>
  </sheetData>
  <sheetProtection/>
  <mergeCells count="149">
    <mergeCell ref="B90:C90"/>
    <mergeCell ref="D12:G12"/>
    <mergeCell ref="J12:K12"/>
    <mergeCell ref="D16:G16"/>
    <mergeCell ref="J16:K16"/>
    <mergeCell ref="D20:G20"/>
    <mergeCell ref="J20:K20"/>
    <mergeCell ref="J23:K23"/>
    <mergeCell ref="D24:G24"/>
    <mergeCell ref="J24:K24"/>
    <mergeCell ref="B87:C87"/>
    <mergeCell ref="B88:C88"/>
    <mergeCell ref="B89:C89"/>
    <mergeCell ref="J19:K19"/>
    <mergeCell ref="B78:C78"/>
    <mergeCell ref="B79:C79"/>
    <mergeCell ref="D76:G76"/>
    <mergeCell ref="H76:K76"/>
    <mergeCell ref="B68:D69"/>
    <mergeCell ref="E68:E69"/>
    <mergeCell ref="D22:G22"/>
    <mergeCell ref="J22:K22"/>
    <mergeCell ref="D23:G23"/>
    <mergeCell ref="J15:K15"/>
    <mergeCell ref="B80:C80"/>
    <mergeCell ref="B81:C81"/>
    <mergeCell ref="B72:D73"/>
    <mergeCell ref="E72:E73"/>
    <mergeCell ref="F72:F73"/>
    <mergeCell ref="B75:K75"/>
    <mergeCell ref="D18:G18"/>
    <mergeCell ref="J18:K18"/>
    <mergeCell ref="D19:G19"/>
    <mergeCell ref="H103:K103"/>
    <mergeCell ref="B107:K110"/>
    <mergeCell ref="D10:G10"/>
    <mergeCell ref="J10:K10"/>
    <mergeCell ref="B82:C82"/>
    <mergeCell ref="B83:C83"/>
    <mergeCell ref="B84:C84"/>
    <mergeCell ref="B85:C85"/>
    <mergeCell ref="B86:C86"/>
    <mergeCell ref="D14:G14"/>
    <mergeCell ref="B92:K92"/>
    <mergeCell ref="B93:K93"/>
    <mergeCell ref="B94:K97"/>
    <mergeCell ref="B98:K98"/>
    <mergeCell ref="B99:K99"/>
    <mergeCell ref="B100:K102"/>
    <mergeCell ref="F68:F69"/>
    <mergeCell ref="G68:I68"/>
    <mergeCell ref="G69:I69"/>
    <mergeCell ref="B70:D71"/>
    <mergeCell ref="E70:E71"/>
    <mergeCell ref="F70:F71"/>
    <mergeCell ref="B65:D65"/>
    <mergeCell ref="G65:I65"/>
    <mergeCell ref="B66:D66"/>
    <mergeCell ref="G66:I66"/>
    <mergeCell ref="B67:D67"/>
    <mergeCell ref="G67:I67"/>
    <mergeCell ref="B62:D62"/>
    <mergeCell ref="G62:I62"/>
    <mergeCell ref="B63:D63"/>
    <mergeCell ref="G63:I63"/>
    <mergeCell ref="B64:D64"/>
    <mergeCell ref="G64:I64"/>
    <mergeCell ref="B59:D59"/>
    <mergeCell ref="G59:I59"/>
    <mergeCell ref="B60:D60"/>
    <mergeCell ref="G60:I60"/>
    <mergeCell ref="B61:D61"/>
    <mergeCell ref="G61:I61"/>
    <mergeCell ref="B56:D57"/>
    <mergeCell ref="E56:E57"/>
    <mergeCell ref="F56:F57"/>
    <mergeCell ref="G56:I56"/>
    <mergeCell ref="G57:I57"/>
    <mergeCell ref="B58:D58"/>
    <mergeCell ref="G58:I58"/>
    <mergeCell ref="B53:D53"/>
    <mergeCell ref="G53:I53"/>
    <mergeCell ref="B54:D54"/>
    <mergeCell ref="G54:I54"/>
    <mergeCell ref="B55:D55"/>
    <mergeCell ref="G55:I55"/>
    <mergeCell ref="G48:K48"/>
    <mergeCell ref="B48:F49"/>
    <mergeCell ref="G49:I50"/>
    <mergeCell ref="J49:J50"/>
    <mergeCell ref="K49:K50"/>
    <mergeCell ref="B50:D52"/>
    <mergeCell ref="E50:E52"/>
    <mergeCell ref="F50:F52"/>
    <mergeCell ref="G51:I51"/>
    <mergeCell ref="G52:I52"/>
    <mergeCell ref="B44:D44"/>
    <mergeCell ref="G44:I44"/>
    <mergeCell ref="B45:D45"/>
    <mergeCell ref="G45:I45"/>
    <mergeCell ref="B46:D46"/>
    <mergeCell ref="B47:D47"/>
    <mergeCell ref="G47:I47"/>
    <mergeCell ref="J40:J41"/>
    <mergeCell ref="K40:K41"/>
    <mergeCell ref="B41:D41"/>
    <mergeCell ref="B42:D42"/>
    <mergeCell ref="G42:I42"/>
    <mergeCell ref="B43:D43"/>
    <mergeCell ref="G43:I43"/>
    <mergeCell ref="G37:I37"/>
    <mergeCell ref="B38:D38"/>
    <mergeCell ref="G38:I38"/>
    <mergeCell ref="B39:D39"/>
    <mergeCell ref="G39:I39"/>
    <mergeCell ref="B40:D40"/>
    <mergeCell ref="G40:I41"/>
    <mergeCell ref="B32:D32"/>
    <mergeCell ref="G32:I32"/>
    <mergeCell ref="B33:D33"/>
    <mergeCell ref="G33:I33"/>
    <mergeCell ref="B34:D37"/>
    <mergeCell ref="E34:E37"/>
    <mergeCell ref="F34:F37"/>
    <mergeCell ref="G34:I34"/>
    <mergeCell ref="G35:I35"/>
    <mergeCell ref="G36:I36"/>
    <mergeCell ref="B29:D29"/>
    <mergeCell ref="G29:I29"/>
    <mergeCell ref="B30:D30"/>
    <mergeCell ref="G30:I30"/>
    <mergeCell ref="B31:D31"/>
    <mergeCell ref="G31:I31"/>
    <mergeCell ref="D7:G7"/>
    <mergeCell ref="J7:K7"/>
    <mergeCell ref="B26:K26"/>
    <mergeCell ref="B28:K28"/>
    <mergeCell ref="D11:G11"/>
    <mergeCell ref="J11:K11"/>
    <mergeCell ref="D8:G8"/>
    <mergeCell ref="J8:K8"/>
    <mergeCell ref="J14:K14"/>
    <mergeCell ref="D15:G15"/>
    <mergeCell ref="B1:K1"/>
    <mergeCell ref="B2:K2"/>
    <mergeCell ref="B3:K3"/>
    <mergeCell ref="B5:K5"/>
    <mergeCell ref="D6:G6"/>
    <mergeCell ref="J6:K6"/>
  </mergeCells>
  <printOptions/>
  <pageMargins left="0.66" right="0.22" top="0.5905511811023623" bottom="0.5905511811023623" header="0.5118110236220472" footer="0.5118110236220472"/>
  <pageSetup horizontalDpi="300" verticalDpi="300" orientation="portrait" paperSize="9" r:id="rId3"/>
  <rowBreaks count="1" manualBreakCount="1">
    <brk id="48" min="1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8">
      <selection activeCell="D6" sqref="D6:K18"/>
    </sheetView>
  </sheetViews>
  <sheetFormatPr defaultColWidth="9.140625" defaultRowHeight="12.75"/>
  <cols>
    <col min="2" max="2" width="11.28125" style="0" customWidth="1"/>
    <col min="11" max="11" width="10.7109375" style="0" customWidth="1"/>
  </cols>
  <sheetData>
    <row r="1" spans="1:11" ht="7.5" customHeight="1">
      <c r="A1" s="28"/>
      <c r="B1" s="374" t="s">
        <v>55</v>
      </c>
      <c r="C1" s="374"/>
      <c r="D1" s="374"/>
      <c r="E1" s="374"/>
      <c r="F1" s="374"/>
      <c r="G1" s="374"/>
      <c r="H1" s="374"/>
      <c r="I1" s="374"/>
      <c r="J1" s="374"/>
      <c r="K1" s="374"/>
    </row>
    <row r="2" spans="2:11" ht="12" customHeight="1">
      <c r="B2" s="21"/>
      <c r="C2" s="22"/>
      <c r="D2" s="222">
        <v>2009</v>
      </c>
      <c r="E2" s="223"/>
      <c r="F2" s="223"/>
      <c r="G2" s="224"/>
      <c r="H2" s="222">
        <v>2010</v>
      </c>
      <c r="I2" s="223"/>
      <c r="J2" s="223"/>
      <c r="K2" s="224"/>
    </row>
    <row r="3" spans="2:11" ht="12" customHeight="1" hidden="1">
      <c r="B3" s="23"/>
      <c r="C3" s="24"/>
      <c r="D3" s="18"/>
      <c r="E3" s="19"/>
      <c r="F3" s="19"/>
      <c r="G3" s="20"/>
      <c r="H3" s="18"/>
      <c r="I3" s="19"/>
      <c r="J3" s="19"/>
      <c r="K3" s="20"/>
    </row>
    <row r="4" spans="2:11" ht="27.75" customHeight="1" hidden="1">
      <c r="B4" s="25"/>
      <c r="C4" s="26"/>
      <c r="D4" s="14" t="s">
        <v>75</v>
      </c>
      <c r="E4" s="14" t="s">
        <v>76</v>
      </c>
      <c r="F4" s="14" t="s">
        <v>77</v>
      </c>
      <c r="G4" s="14" t="s">
        <v>78</v>
      </c>
      <c r="H4" s="14" t="s">
        <v>75</v>
      </c>
      <c r="I4" s="14" t="s">
        <v>76</v>
      </c>
      <c r="J4" s="14" t="s">
        <v>77</v>
      </c>
      <c r="K4" s="14" t="s">
        <v>78</v>
      </c>
    </row>
    <row r="5" spans="2:11" ht="27.75" customHeight="1">
      <c r="B5" s="129"/>
      <c r="C5" s="26"/>
      <c r="D5" s="14" t="s">
        <v>75</v>
      </c>
      <c r="E5" s="14" t="s">
        <v>76</v>
      </c>
      <c r="F5" s="14" t="s">
        <v>77</v>
      </c>
      <c r="G5" s="14" t="s">
        <v>78</v>
      </c>
      <c r="H5" s="14" t="s">
        <v>75</v>
      </c>
      <c r="I5" s="14" t="s">
        <v>76</v>
      </c>
      <c r="J5" s="14" t="s">
        <v>77</v>
      </c>
      <c r="K5" s="14" t="s">
        <v>78</v>
      </c>
    </row>
    <row r="6" spans="2:12" ht="21.75" customHeight="1">
      <c r="B6" s="378" t="s">
        <v>79</v>
      </c>
      <c r="C6" s="379"/>
      <c r="D6" s="35">
        <v>352707</v>
      </c>
      <c r="E6" s="36">
        <v>0</v>
      </c>
      <c r="F6" s="36">
        <v>0</v>
      </c>
      <c r="G6" s="35">
        <f aca="true" t="shared" si="0" ref="G6:G16">+D6+E6-F6</f>
        <v>352707</v>
      </c>
      <c r="H6" s="35">
        <v>352707</v>
      </c>
      <c r="I6" s="36">
        <v>244633</v>
      </c>
      <c r="J6" s="36">
        <v>0</v>
      </c>
      <c r="K6" s="41">
        <f aca="true" t="shared" si="1" ref="K6:K16">+H6+I6-J6</f>
        <v>597340</v>
      </c>
      <c r="L6" s="42"/>
    </row>
    <row r="7" spans="2:11" ht="21.75" customHeight="1">
      <c r="B7" s="378" t="s">
        <v>80</v>
      </c>
      <c r="C7" s="379"/>
      <c r="D7" s="35">
        <v>9528</v>
      </c>
      <c r="E7" s="36">
        <v>4479</v>
      </c>
      <c r="F7" s="36">
        <v>118</v>
      </c>
      <c r="G7" s="35">
        <f t="shared" si="0"/>
        <v>13889</v>
      </c>
      <c r="H7" s="35">
        <v>13889</v>
      </c>
      <c r="I7" s="36">
        <v>230</v>
      </c>
      <c r="J7" s="36">
        <v>0</v>
      </c>
      <c r="K7" s="41">
        <f t="shared" si="1"/>
        <v>14119</v>
      </c>
    </row>
    <row r="8" spans="2:11" ht="30" customHeight="1">
      <c r="B8" s="378" t="s">
        <v>81</v>
      </c>
      <c r="C8" s="379"/>
      <c r="D8" s="35">
        <v>0</v>
      </c>
      <c r="E8" s="36">
        <v>0</v>
      </c>
      <c r="F8" s="36">
        <v>0</v>
      </c>
      <c r="G8" s="35">
        <f t="shared" si="0"/>
        <v>0</v>
      </c>
      <c r="H8" s="35">
        <v>0</v>
      </c>
      <c r="I8" s="36">
        <v>0</v>
      </c>
      <c r="J8" s="36">
        <v>0</v>
      </c>
      <c r="K8" s="41">
        <f t="shared" si="1"/>
        <v>0</v>
      </c>
    </row>
    <row r="9" spans="2:12" ht="21.75" customHeight="1">
      <c r="B9" s="378" t="s">
        <v>82</v>
      </c>
      <c r="C9" s="379"/>
      <c r="D9" s="35">
        <v>0</v>
      </c>
      <c r="E9" s="36">
        <v>0</v>
      </c>
      <c r="F9" s="36">
        <v>0</v>
      </c>
      <c r="G9" s="35">
        <f t="shared" si="0"/>
        <v>0</v>
      </c>
      <c r="H9" s="35">
        <v>0</v>
      </c>
      <c r="I9" s="36">
        <v>0</v>
      </c>
      <c r="J9" s="36">
        <v>0</v>
      </c>
      <c r="K9" s="41">
        <f t="shared" si="1"/>
        <v>0</v>
      </c>
      <c r="L9" s="42"/>
    </row>
    <row r="10" spans="2:11" ht="21.75" customHeight="1">
      <c r="B10" s="378" t="s">
        <v>83</v>
      </c>
      <c r="C10" s="379"/>
      <c r="D10" s="35">
        <v>1573</v>
      </c>
      <c r="E10" s="36">
        <v>0</v>
      </c>
      <c r="F10" s="36">
        <v>0</v>
      </c>
      <c r="G10" s="35">
        <f t="shared" si="0"/>
        <v>1573</v>
      </c>
      <c r="H10" s="35">
        <v>1573</v>
      </c>
      <c r="I10" s="36">
        <v>0</v>
      </c>
      <c r="J10" s="36">
        <v>0</v>
      </c>
      <c r="K10" s="41">
        <f t="shared" si="1"/>
        <v>1573</v>
      </c>
    </row>
    <row r="11" spans="2:11" ht="21.75" customHeight="1">
      <c r="B11" s="378" t="s">
        <v>84</v>
      </c>
      <c r="C11" s="379"/>
      <c r="D11" s="35">
        <v>171566</v>
      </c>
      <c r="E11" s="128">
        <v>919718</v>
      </c>
      <c r="F11" s="36">
        <v>787</v>
      </c>
      <c r="G11" s="35">
        <f t="shared" si="0"/>
        <v>1090497</v>
      </c>
      <c r="H11" s="35">
        <f>1090497+64290</f>
        <v>1154787</v>
      </c>
      <c r="I11" s="36">
        <v>124</v>
      </c>
      <c r="J11" s="36">
        <v>2194</v>
      </c>
      <c r="K11" s="41">
        <f t="shared" si="1"/>
        <v>1152717</v>
      </c>
    </row>
    <row r="12" spans="2:12" ht="30" customHeight="1">
      <c r="B12" s="378" t="s">
        <v>99</v>
      </c>
      <c r="C12" s="379"/>
      <c r="D12" s="35">
        <v>0</v>
      </c>
      <c r="E12" s="36">
        <v>0</v>
      </c>
      <c r="F12" s="36">
        <v>0</v>
      </c>
      <c r="G12" s="35">
        <f t="shared" si="0"/>
        <v>0</v>
      </c>
      <c r="H12" s="35">
        <v>0</v>
      </c>
      <c r="I12" s="36">
        <v>0</v>
      </c>
      <c r="J12" s="36">
        <v>0</v>
      </c>
      <c r="K12" s="41">
        <f t="shared" si="1"/>
        <v>0</v>
      </c>
      <c r="L12" s="42"/>
    </row>
    <row r="13" spans="2:11" ht="40.5" customHeight="1">
      <c r="B13" s="378" t="s">
        <v>98</v>
      </c>
      <c r="C13" s="379"/>
      <c r="D13" s="35">
        <v>0</v>
      </c>
      <c r="E13" s="36">
        <v>0</v>
      </c>
      <c r="F13" s="36">
        <v>0</v>
      </c>
      <c r="G13" s="35">
        <f t="shared" si="0"/>
        <v>0</v>
      </c>
      <c r="H13" s="35">
        <v>0</v>
      </c>
      <c r="I13" s="36">
        <v>0</v>
      </c>
      <c r="J13" s="36">
        <v>0</v>
      </c>
      <c r="K13" s="41">
        <f t="shared" si="1"/>
        <v>0</v>
      </c>
    </row>
    <row r="14" spans="2:11" ht="21.75" customHeight="1">
      <c r="B14" s="378" t="s">
        <v>85</v>
      </c>
      <c r="C14" s="379"/>
      <c r="D14" s="35">
        <v>0</v>
      </c>
      <c r="E14" s="36">
        <v>5085</v>
      </c>
      <c r="F14" s="36">
        <v>131</v>
      </c>
      <c r="G14" s="35">
        <f t="shared" si="0"/>
        <v>4954</v>
      </c>
      <c r="H14" s="35">
        <v>4954</v>
      </c>
      <c r="I14" s="36">
        <v>646</v>
      </c>
      <c r="J14" s="36">
        <v>0</v>
      </c>
      <c r="K14" s="41">
        <f t="shared" si="1"/>
        <v>5600</v>
      </c>
    </row>
    <row r="15" spans="2:12" ht="21.75" customHeight="1">
      <c r="B15" s="378" t="s">
        <v>86</v>
      </c>
      <c r="C15" s="379"/>
      <c r="D15" s="35">
        <v>535060</v>
      </c>
      <c r="E15" s="36">
        <v>249613</v>
      </c>
      <c r="F15" s="36">
        <v>0</v>
      </c>
      <c r="G15" s="35">
        <f t="shared" si="0"/>
        <v>784673</v>
      </c>
      <c r="H15" s="35">
        <v>784673</v>
      </c>
      <c r="I15" s="36">
        <v>432494</v>
      </c>
      <c r="J15" s="36">
        <v>0</v>
      </c>
      <c r="K15" s="41">
        <f t="shared" si="1"/>
        <v>1217167</v>
      </c>
      <c r="L15" s="42"/>
    </row>
    <row r="16" spans="2:11" ht="21.75" customHeight="1">
      <c r="B16" s="378" t="s">
        <v>87</v>
      </c>
      <c r="C16" s="379"/>
      <c r="D16" s="35">
        <v>0</v>
      </c>
      <c r="E16" s="128">
        <v>314</v>
      </c>
      <c r="F16" s="36">
        <v>314</v>
      </c>
      <c r="G16" s="35">
        <f t="shared" si="0"/>
        <v>0</v>
      </c>
      <c r="H16" s="35">
        <v>0</v>
      </c>
      <c r="I16" s="36">
        <v>0</v>
      </c>
      <c r="J16" s="36">
        <v>0</v>
      </c>
      <c r="K16" s="34">
        <f t="shared" si="1"/>
        <v>0</v>
      </c>
    </row>
    <row r="17" spans="2:12" ht="21.75" customHeight="1">
      <c r="B17" s="378" t="s">
        <v>88</v>
      </c>
      <c r="C17" s="379"/>
      <c r="D17" s="127">
        <f>+D6+D7+D8+D9+D10+D11+D12-D13+D14-D15-D16</f>
        <v>314</v>
      </c>
      <c r="E17" s="127"/>
      <c r="F17" s="127"/>
      <c r="G17" s="127">
        <f>+G6+G7+G8+G9+G10+G11+G12-G13+G14-G15-G16</f>
        <v>678947</v>
      </c>
      <c r="H17" s="127">
        <f>+H6+H7+H8+H9+H10+H11+H12-H13+H14-H15-H16</f>
        <v>743237</v>
      </c>
      <c r="I17" s="127"/>
      <c r="J17" s="127"/>
      <c r="K17" s="127">
        <f>+K6+K7+K8+K9+K10+K11+K12-K13+K14-K15-K16</f>
        <v>554182</v>
      </c>
      <c r="L17" s="37"/>
    </row>
    <row r="18" spans="2:11" ht="31.5" customHeight="1">
      <c r="B18" s="378" t="s">
        <v>92</v>
      </c>
      <c r="C18" s="379"/>
      <c r="D18" s="35">
        <v>249682</v>
      </c>
      <c r="E18" s="36">
        <v>0</v>
      </c>
      <c r="F18" s="36">
        <v>249682</v>
      </c>
      <c r="G18" s="35">
        <f>+D18+E18-F18</f>
        <v>0</v>
      </c>
      <c r="H18" s="35">
        <v>0</v>
      </c>
      <c r="I18" s="36">
        <v>0</v>
      </c>
      <c r="J18" s="36">
        <v>0</v>
      </c>
      <c r="K18" s="34">
        <f>+H18+I18-J18</f>
        <v>0</v>
      </c>
    </row>
  </sheetData>
  <sheetProtection/>
  <mergeCells count="16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B1:K1"/>
    <mergeCell ref="D2:G2"/>
    <mergeCell ref="H2:K2"/>
    <mergeCell ref="B6:C6"/>
    <mergeCell ref="B7:C7"/>
    <mergeCell ref="B8:C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Sanja</cp:lastModifiedBy>
  <cp:lastPrinted>2011-10-03T16:47:06Z</cp:lastPrinted>
  <dcterms:created xsi:type="dcterms:W3CDTF">2007-02-12T13:02:25Z</dcterms:created>
  <dcterms:modified xsi:type="dcterms:W3CDTF">2011-10-04T11:39:12Z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